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'Individual'!$C$4:$AN$47</definedName>
    <definedName name="_xlnm.Print_Area" localSheetId="0">'Equips 1aC'!$A$1:$I$49</definedName>
    <definedName name="_xlnm.Print_Area" localSheetId="3">'Individual'!$A$1:$AN$38</definedName>
    <definedName name="Imprimir_área_IM" localSheetId="3">'Individual'!$A$1:$AN$46</definedName>
  </definedNames>
  <calcPr fullCalcOnLoad="1"/>
</workbook>
</file>

<file path=xl/sharedStrings.xml><?xml version="1.0" encoding="utf-8"?>
<sst xmlns="http://schemas.openxmlformats.org/spreadsheetml/2006/main" count="147" uniqueCount="67">
  <si>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</si>
  <si>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</si>
  <si>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</si>
  <si>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</si>
  <si>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</si>
  <si>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</si>
  <si>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</si>
  <si>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</si>
  <si>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</si>
  <si>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</si>
  <si>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</si>
  <si>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</si>
  <si>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</si>
  <si>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</si>
  <si>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</si>
  <si>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</si>
  <si>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</si>
  <si>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</si>
  <si>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</si>
  <si>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</si>
  <si>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</si>
  <si>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</si>
  <si>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</si>
  <si>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</si>
  <si>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</si>
  <si>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</si>
  <si>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</si>
  <si>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</si>
  <si>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2016-2017</t>
  </si>
  <si>
    <t>3a DVISIÓ MASCULINA B</t>
  </si>
  <si>
    <t>SANT ANDREU</t>
  </si>
  <si>
    <t>SWEETRADE C</t>
  </si>
  <si>
    <t>SEEKER'S</t>
  </si>
  <si>
    <t>BARCELONA B</t>
  </si>
  <si>
    <t>MEDITERRÀNIA B</t>
  </si>
  <si>
    <t>-</t>
  </si>
  <si>
    <t>SERGI DALMAU MUNT</t>
  </si>
  <si>
    <t>CARLOS DALMAU VEGA</t>
  </si>
  <si>
    <t>CARLOS GONZÁLEZ SANTOS</t>
  </si>
  <si>
    <t>JUAN MANUEL MARÍN MATEOS</t>
  </si>
  <si>
    <t>JOEL BARBOZA</t>
  </si>
  <si>
    <t>SWEETRADE</t>
  </si>
  <si>
    <t>JUAN CARLOS IBÁÑEZ VILLANUEVA</t>
  </si>
  <si>
    <t>JORDI GARCÍA LORES</t>
  </si>
  <si>
    <t>ADEMIR VÁSQUEZ MANGÍA</t>
  </si>
  <si>
    <t>FRANCISCO JOSÉ CANO MATO</t>
  </si>
  <si>
    <t>JUAN CARLOS ALARCON LLORIS</t>
  </si>
  <si>
    <t>TOMÁS BENÍTEZ MARTÍN</t>
  </si>
  <si>
    <t>SERGI DE LA FUENTE GUIRAL</t>
  </si>
  <si>
    <t>FERRAN GORDILLO BRUNAT</t>
  </si>
  <si>
    <t>RAMON REQUENA VÁZQUEZ</t>
  </si>
  <si>
    <t>JORDI AMBRÓS LATORRE</t>
  </si>
  <si>
    <t>EDUARD ALBERT MANAU</t>
  </si>
  <si>
    <t>PEDRO TUDELA MARTÍN</t>
  </si>
  <si>
    <t>MARCOS GORDO MARTÍ</t>
  </si>
  <si>
    <t>MARC CHARCO ORIOL</t>
  </si>
  <si>
    <t>GABRIEL MUELAS SERRANO</t>
  </si>
  <si>
    <t>ALEXEY PROKHOROV</t>
  </si>
  <si>
    <t>JORDI PICAS SIMÓ</t>
  </si>
  <si>
    <t>RAMON PUYO ROSAS</t>
  </si>
  <si>
    <t>DAVID VIZCAÍNO PINEDA</t>
  </si>
  <si>
    <t>DANIEL GONZÁLEZ MARTÍNEZ</t>
  </si>
  <si>
    <t>VICENÇ MENÉNDEZ PABLO</t>
  </si>
  <si>
    <t xml:space="preserve">SEEKER'S </t>
  </si>
  <si>
    <t>ABSENT</t>
  </si>
  <si>
    <t>JOSÉ DAVID FERNÁNDEZ GARCÍA</t>
  </si>
  <si>
    <t>ENRIC MUÑOZ TASQUE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</si>
</sst>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42673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0</v>
      </c>
      <c r="G9" s="28" t="s">
        <v>31</v>
      </c>
      <c r="I9" s="30">
        <v>10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4</v>
      </c>
      <c r="F11" s="30"/>
      <c r="G11" s="28" t="s">
        <v>33</v>
      </c>
      <c r="I11" s="30">
        <v>6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10</v>
      </c>
      <c r="F13" s="30"/>
      <c r="G13" s="28" t="s">
        <v>35</v>
      </c>
      <c r="I13" s="30"/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MEDITERRÀNIA B</v>
      </c>
      <c r="E15" s="30">
        <v>8</v>
      </c>
      <c r="F15" s="30"/>
      <c r="G15" s="28" t="str">
        <f>G11</f>
        <v>BARCELONA B</v>
      </c>
      <c r="I15" s="30">
        <v>2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SANT ANDREU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C</v>
      </c>
      <c r="E19" s="30">
        <v>4</v>
      </c>
      <c r="F19" s="30"/>
      <c r="G19" s="28" t="str">
        <f>C11</f>
        <v>SEEKER'S</v>
      </c>
      <c r="I19" s="30">
        <v>6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SEEKER'S</v>
      </c>
      <c r="E21" s="30">
        <v>4</v>
      </c>
      <c r="F21" s="30"/>
      <c r="G21" s="28" t="str">
        <f>C9</f>
        <v>SANT ANDREU</v>
      </c>
      <c r="I21" s="30">
        <v>6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C</v>
      </c>
      <c r="E23" s="30">
        <v>8</v>
      </c>
      <c r="F23" s="30"/>
      <c r="G23" s="28" t="str">
        <f>C13</f>
        <v>MEDITERRÀNIA B</v>
      </c>
      <c r="I23" s="30">
        <v>2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-</v>
      </c>
      <c r="E25" s="30"/>
      <c r="F25" s="30"/>
      <c r="G25" s="28" t="str">
        <f>G11</f>
        <v>BARCELONA B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C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BARCELONA B</v>
      </c>
      <c r="E29" s="30">
        <v>10</v>
      </c>
      <c r="F29" s="30"/>
      <c r="G29" s="28" t="str">
        <f>C9</f>
        <v>SANT ANDREU</v>
      </c>
      <c r="I29" s="30">
        <v>0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SEEKER'S</v>
      </c>
      <c r="E31" s="30">
        <v>1</v>
      </c>
      <c r="G31" s="28" t="str">
        <f>C13</f>
        <v>MEDITERRÀNIA B</v>
      </c>
      <c r="I31" s="30">
        <v>9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SANT ANDREU</v>
      </c>
      <c r="E33" s="30">
        <v>4</v>
      </c>
      <c r="G33" s="28" t="str">
        <f>C13</f>
        <v>MEDITERRÀNIA B</v>
      </c>
      <c r="I33" s="30">
        <v>6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-</v>
      </c>
      <c r="E35" s="30"/>
      <c r="G35" s="28" t="str">
        <f>C11</f>
        <v>SEEKER'S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BARCELONA B</v>
      </c>
      <c r="E37" s="30">
        <v>9</v>
      </c>
      <c r="G37" s="28" t="str">
        <f>G9</f>
        <v>SWEETRADE C</v>
      </c>
      <c r="I37" s="30">
        <v>1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33</v>
      </c>
      <c r="C45" s="44"/>
      <c r="D45" s="45"/>
      <c r="E45" s="46">
        <f>6+2+10+10+9</f>
        <v>37</v>
      </c>
      <c r="F45" s="58"/>
      <c r="G45" s="58"/>
      <c r="H45" s="47">
        <f>SUM(E45:G45)</f>
        <v>37</v>
      </c>
      <c r="J45" s="1"/>
      <c r="K45" s="1"/>
    </row>
    <row r="46" spans="2:11" ht="21">
      <c r="B46" s="48" t="s">
        <v>34</v>
      </c>
      <c r="C46" s="49"/>
      <c r="D46" s="36"/>
      <c r="E46" s="46">
        <f>10+8+2+9+6</f>
        <v>35</v>
      </c>
      <c r="F46" s="58"/>
      <c r="G46" s="58"/>
      <c r="H46" s="47">
        <f>SUM(E46:G46)</f>
        <v>35</v>
      </c>
      <c r="J46" s="50"/>
      <c r="K46" s="50"/>
    </row>
    <row r="47" spans="2:11" ht="21">
      <c r="B47" s="43" t="s">
        <v>31</v>
      </c>
      <c r="C47" s="44"/>
      <c r="D47" s="45"/>
      <c r="E47" s="46">
        <f>10+4+8+10+1</f>
        <v>33</v>
      </c>
      <c r="F47" s="58"/>
      <c r="G47" s="58"/>
      <c r="H47" s="47">
        <f>SUM(E47:G47)</f>
        <v>33</v>
      </c>
      <c r="J47" s="50"/>
      <c r="K47" s="50"/>
    </row>
    <row r="48" spans="2:11" ht="21">
      <c r="B48" s="43" t="s">
        <v>32</v>
      </c>
      <c r="C48" s="51"/>
      <c r="D48" s="52"/>
      <c r="E48" s="46">
        <f>4+6+4+1+10</f>
        <v>25</v>
      </c>
      <c r="F48" s="58"/>
      <c r="G48" s="58"/>
      <c r="H48" s="47">
        <f>SUM(E48:G48)</f>
        <v>25</v>
      </c>
      <c r="J48" s="50"/>
      <c r="K48" s="50"/>
    </row>
    <row r="49" spans="2:11" ht="21">
      <c r="B49" s="43" t="s">
        <v>30</v>
      </c>
      <c r="C49" s="51"/>
      <c r="D49" s="52"/>
      <c r="E49" s="46">
        <f>0+10+6+0+4</f>
        <v>20</v>
      </c>
      <c r="F49" s="58"/>
      <c r="G49" s="58"/>
      <c r="H49" s="47">
        <f>SUM(E49:G49)</f>
        <v>20</v>
      </c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34">
      <selection activeCell="B45" sqref="B45:F49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>
        <v>42694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2</v>
      </c>
      <c r="G9" s="28" t="s">
        <v>31</v>
      </c>
      <c r="I9" s="30">
        <v>8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9</v>
      </c>
      <c r="F11" s="30"/>
      <c r="G11" s="28" t="s">
        <v>33</v>
      </c>
      <c r="I11" s="30">
        <v>1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10</v>
      </c>
      <c r="F13" s="30"/>
      <c r="G13" s="28" t="s">
        <v>35</v>
      </c>
      <c r="I13" s="30"/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MEDITERRÀNIA B</v>
      </c>
      <c r="E15" s="30">
        <v>7</v>
      </c>
      <c r="F15" s="30"/>
      <c r="G15" s="28" t="str">
        <f>G11</f>
        <v>BARCELONA B</v>
      </c>
      <c r="I15" s="30">
        <v>3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SANT ANDREU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C</v>
      </c>
      <c r="E19" s="30">
        <v>7</v>
      </c>
      <c r="F19" s="30"/>
      <c r="G19" s="28" t="str">
        <f>C11</f>
        <v>SEEKER'S</v>
      </c>
      <c r="I19" s="30">
        <v>3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SEEKER'S</v>
      </c>
      <c r="E21" s="30">
        <v>5</v>
      </c>
      <c r="F21" s="30"/>
      <c r="G21" s="28" t="str">
        <f>C9</f>
        <v>SANT ANDREU</v>
      </c>
      <c r="I21" s="30">
        <v>5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C</v>
      </c>
      <c r="E23" s="30">
        <v>8</v>
      </c>
      <c r="F23" s="30"/>
      <c r="G23" s="28" t="str">
        <f>C13</f>
        <v>MEDITERRÀNIA B</v>
      </c>
      <c r="I23" s="30">
        <v>2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-</v>
      </c>
      <c r="E25" s="30"/>
      <c r="F25" s="30"/>
      <c r="G25" s="28" t="str">
        <f>G11</f>
        <v>BARCELONA B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C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BARCELONA B</v>
      </c>
      <c r="E29" s="30">
        <v>10</v>
      </c>
      <c r="F29" s="30"/>
      <c r="G29" s="28" t="str">
        <f>C9</f>
        <v>SANT ANDREU</v>
      </c>
      <c r="I29" s="30">
        <v>0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SEEKER'S</v>
      </c>
      <c r="E31" s="30">
        <v>7</v>
      </c>
      <c r="G31" s="28" t="str">
        <f>C13</f>
        <v>MEDITERRÀNIA B</v>
      </c>
      <c r="I31" s="30">
        <v>3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SANT ANDREU</v>
      </c>
      <c r="E33" s="30">
        <v>3</v>
      </c>
      <c r="G33" s="28" t="str">
        <f>C13</f>
        <v>MEDITERRÀNIA B</v>
      </c>
      <c r="I33" s="30">
        <v>7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-</v>
      </c>
      <c r="E35" s="30"/>
      <c r="G35" s="28" t="str">
        <f>C11</f>
        <v>SEEKER'S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BARCELONA B</v>
      </c>
      <c r="E37" s="30">
        <v>5</v>
      </c>
      <c r="G37" s="28" t="str">
        <f>G9</f>
        <v>SWEETRADE C</v>
      </c>
      <c r="I37" s="30">
        <v>5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10+4+8+10+1</f>
        <v>33</v>
      </c>
      <c r="F45" s="56">
        <f>8+7+8+10+5</f>
        <v>38</v>
      </c>
      <c r="G45" s="58"/>
      <c r="H45" s="47">
        <f>SUM(E45:G45)</f>
        <v>71</v>
      </c>
      <c r="J45" s="1"/>
      <c r="K45" s="1"/>
    </row>
    <row r="46" spans="2:11" ht="21">
      <c r="B46" s="48" t="s">
        <v>33</v>
      </c>
      <c r="C46" s="49"/>
      <c r="D46" s="36"/>
      <c r="E46" s="46">
        <f>6+2+10+10+9</f>
        <v>37</v>
      </c>
      <c r="F46" s="56">
        <f>1+3+10+10+5</f>
        <v>29</v>
      </c>
      <c r="G46" s="57"/>
      <c r="H46" s="47">
        <f>SUM(E46:G46)</f>
        <v>66</v>
      </c>
      <c r="J46" s="50"/>
      <c r="K46" s="50"/>
    </row>
    <row r="47" spans="2:11" ht="21">
      <c r="B47" s="43" t="s">
        <v>34</v>
      </c>
      <c r="C47" s="44"/>
      <c r="D47" s="45"/>
      <c r="E47" s="46">
        <f>10+8+2+9+6</f>
        <v>35</v>
      </c>
      <c r="F47" s="56">
        <f>10+7+2+3+7</f>
        <v>29</v>
      </c>
      <c r="G47" s="57"/>
      <c r="H47" s="47">
        <f>SUM(E47:G47)</f>
        <v>64</v>
      </c>
      <c r="J47" s="50"/>
      <c r="K47" s="50"/>
    </row>
    <row r="48" spans="2:11" ht="21">
      <c r="B48" s="43" t="s">
        <v>32</v>
      </c>
      <c r="C48" s="51"/>
      <c r="D48" s="52"/>
      <c r="E48" s="46">
        <f>4+6+4+1+10</f>
        <v>25</v>
      </c>
      <c r="F48" s="56">
        <f>9+3+5+7+10</f>
        <v>34</v>
      </c>
      <c r="G48" s="58"/>
      <c r="H48" s="47">
        <f>SUM(E48:G48)</f>
        <v>59</v>
      </c>
      <c r="J48" s="50"/>
      <c r="K48" s="50"/>
    </row>
    <row r="49" spans="2:11" ht="21">
      <c r="B49" s="43" t="s">
        <v>30</v>
      </c>
      <c r="C49" s="51"/>
      <c r="D49" s="52"/>
      <c r="E49" s="46">
        <f>0+10+6+0+4</f>
        <v>20</v>
      </c>
      <c r="F49" s="56">
        <f>2+10+5+0+3</f>
        <v>20</v>
      </c>
      <c r="G49" s="58"/>
      <c r="H49" s="47">
        <f>SUM(E49:G49)</f>
        <v>40</v>
      </c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28">
      <selection activeCell="K49" sqref="K49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42778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3</v>
      </c>
      <c r="G9" s="28" t="s">
        <v>31</v>
      </c>
      <c r="I9" s="30">
        <v>7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63</v>
      </c>
      <c r="E11" s="30">
        <v>9</v>
      </c>
      <c r="F11" s="30"/>
      <c r="G11" s="28" t="s">
        <v>33</v>
      </c>
      <c r="I11" s="30">
        <v>1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10</v>
      </c>
      <c r="F13" s="30"/>
      <c r="G13" s="28" t="s">
        <v>64</v>
      </c>
      <c r="I13" s="30">
        <v>0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MEDITERRÀNIA B</v>
      </c>
      <c r="E15" s="30">
        <v>5</v>
      </c>
      <c r="F15" s="30"/>
      <c r="G15" s="28" t="str">
        <f>G11</f>
        <v>BARCELONA B</v>
      </c>
      <c r="I15" s="30">
        <v>5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SANT ANDREU</v>
      </c>
      <c r="E17" s="30">
        <v>10</v>
      </c>
      <c r="F17" s="30"/>
      <c r="G17" s="28" t="str">
        <f>G13</f>
        <v>ABSENT</v>
      </c>
      <c r="I17" s="30">
        <v>0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C</v>
      </c>
      <c r="E19" s="30">
        <v>9</v>
      </c>
      <c r="F19" s="30"/>
      <c r="G19" s="28" t="str">
        <f>C11</f>
        <v>SEEKER'S </v>
      </c>
      <c r="I19" s="30">
        <v>1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SEEKER'S </v>
      </c>
      <c r="E21" s="30">
        <v>3</v>
      </c>
      <c r="F21" s="30"/>
      <c r="G21" s="28" t="str">
        <f>C9</f>
        <v>SANT ANDREU</v>
      </c>
      <c r="I21" s="30">
        <v>7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C</v>
      </c>
      <c r="E23" s="30">
        <v>5</v>
      </c>
      <c r="F23" s="30"/>
      <c r="G23" s="28" t="str">
        <f>C13</f>
        <v>MEDITERRÀNIA B</v>
      </c>
      <c r="I23" s="30">
        <v>5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ABSENT</v>
      </c>
      <c r="E25" s="30">
        <v>0</v>
      </c>
      <c r="F25" s="30"/>
      <c r="G25" s="28" t="str">
        <f>G11</f>
        <v>BARCELONA B</v>
      </c>
      <c r="I25" s="30">
        <v>10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C</v>
      </c>
      <c r="E27" s="30">
        <v>10</v>
      </c>
      <c r="F27" s="30"/>
      <c r="G27" s="28" t="str">
        <f>G13</f>
        <v>ABSENT</v>
      </c>
      <c r="I27" s="30">
        <v>0</v>
      </c>
      <c r="J27" s="49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BARCELONA B</v>
      </c>
      <c r="E29" s="30">
        <v>10</v>
      </c>
      <c r="F29" s="30"/>
      <c r="G29" s="28" t="str">
        <f>C9</f>
        <v>SANT ANDREU</v>
      </c>
      <c r="I29" s="30">
        <v>0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SEEKER'S </v>
      </c>
      <c r="E31" s="30">
        <v>7</v>
      </c>
      <c r="G31" s="28" t="str">
        <f>C13</f>
        <v>MEDITERRÀNIA B</v>
      </c>
      <c r="I31" s="30">
        <v>3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SANT ANDREU</v>
      </c>
      <c r="E33" s="30">
        <v>2</v>
      </c>
      <c r="G33" s="28" t="str">
        <f>C13</f>
        <v>MEDITERRÀNIA B</v>
      </c>
      <c r="I33" s="30">
        <v>8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ABSENT</v>
      </c>
      <c r="E35" s="30">
        <v>0</v>
      </c>
      <c r="G35" s="28" t="str">
        <f>C11</f>
        <v>SEEKER'S </v>
      </c>
      <c r="I35" s="30">
        <v>10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BARCELONA B</v>
      </c>
      <c r="E37" s="30">
        <v>4</v>
      </c>
      <c r="G37" s="28" t="str">
        <f>G9</f>
        <v>SWEETRADE C</v>
      </c>
      <c r="I37" s="30">
        <v>6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10+4+8+10+1</f>
        <v>33</v>
      </c>
      <c r="F45" s="56">
        <f>8+7+8+10+5</f>
        <v>38</v>
      </c>
      <c r="G45" s="56">
        <f>7+9+5+10+6</f>
        <v>37</v>
      </c>
      <c r="H45" s="47">
        <f>SUM(E45:G45)</f>
        <v>108</v>
      </c>
      <c r="J45" s="1"/>
      <c r="K45" s="1"/>
    </row>
    <row r="46" spans="2:11" ht="21">
      <c r="B46" s="48" t="s">
        <v>33</v>
      </c>
      <c r="C46" s="49"/>
      <c r="D46" s="36"/>
      <c r="E46" s="46">
        <f>6+2+10+10+9</f>
        <v>37</v>
      </c>
      <c r="F46" s="56">
        <f>1+3+10+10+5</f>
        <v>29</v>
      </c>
      <c r="G46" s="56">
        <f>1+5+10+10+4</f>
        <v>30</v>
      </c>
      <c r="H46" s="47">
        <f>SUM(E46:G46)</f>
        <v>96</v>
      </c>
      <c r="J46" s="50"/>
      <c r="K46" s="50"/>
    </row>
    <row r="47" spans="2:11" ht="21">
      <c r="B47" s="43" t="s">
        <v>34</v>
      </c>
      <c r="C47" s="44"/>
      <c r="D47" s="45"/>
      <c r="E47" s="46">
        <f>10+8+2+9+6</f>
        <v>35</v>
      </c>
      <c r="F47" s="56">
        <f>10+7+2+3+7</f>
        <v>29</v>
      </c>
      <c r="G47" s="56">
        <f>10+5+5+3+8</f>
        <v>31</v>
      </c>
      <c r="H47" s="47">
        <f>SUM(E47:G47)</f>
        <v>95</v>
      </c>
      <c r="J47" s="50"/>
      <c r="K47" s="50"/>
    </row>
    <row r="48" spans="2:11" ht="21">
      <c r="B48" s="43" t="s">
        <v>32</v>
      </c>
      <c r="C48" s="51"/>
      <c r="D48" s="52"/>
      <c r="E48" s="46">
        <f>4+6+4+1+10</f>
        <v>25</v>
      </c>
      <c r="F48" s="56">
        <f>9+3+5+7+10</f>
        <v>34</v>
      </c>
      <c r="G48" s="56">
        <f>9+1+3+7+10</f>
        <v>30</v>
      </c>
      <c r="H48" s="47">
        <f>SUM(E48:G48)</f>
        <v>89</v>
      </c>
      <c r="J48" s="50"/>
      <c r="K48" s="50"/>
    </row>
    <row r="49" spans="2:11" ht="21">
      <c r="B49" s="43" t="s">
        <v>30</v>
      </c>
      <c r="C49" s="51"/>
      <c r="D49" s="52"/>
      <c r="E49" s="46">
        <f>0+10+6+0+4</f>
        <v>20</v>
      </c>
      <c r="F49" s="56">
        <f>2+10+5+0+3</f>
        <v>20</v>
      </c>
      <c r="G49" s="56">
        <f>3+10+7+0+2</f>
        <v>22</v>
      </c>
      <c r="H49" s="47">
        <f>SUM(E49:G49)</f>
        <v>62</v>
      </c>
      <c r="J49" s="50"/>
      <c r="K49" s="50"/>
    </row>
    <row r="50" spans="3:11" ht="15.75">
      <c r="C50" s="36"/>
      <c r="D50" s="36"/>
      <c r="E50" s="50"/>
      <c r="F50" s="50"/>
      <c r="G50" s="50"/>
      <c r="H50" s="50"/>
      <c r="I50" s="50"/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AB41" sqref="AB41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5" hidden="1" customWidth="1"/>
    <col min="15" max="15" width="3.625" style="55" hidden="1" customWidth="1"/>
    <col min="16" max="24" width="3.625" style="9" hidden="1" customWidth="1"/>
    <col min="25" max="34" width="3.625" style="9" customWidth="1"/>
    <col min="35" max="35" width="5.5039062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O1" s="60"/>
      <c r="AI1" s="3"/>
      <c r="AJ1" s="3"/>
      <c r="AK1" s="3"/>
      <c r="AL1" s="3"/>
      <c r="AM1" s="3"/>
    </row>
    <row r="2" ht="12.75">
      <c r="N2" s="9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6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1637</v>
      </c>
      <c r="C4" s="7" t="s">
        <v>40</v>
      </c>
      <c r="D4" s="7" t="s">
        <v>41</v>
      </c>
      <c r="E4" s="7">
        <v>203</v>
      </c>
      <c r="F4" s="7">
        <v>148</v>
      </c>
      <c r="G4" s="7">
        <v>201</v>
      </c>
      <c r="H4" s="7">
        <v>188</v>
      </c>
      <c r="I4" s="7">
        <v>187</v>
      </c>
      <c r="J4" s="7">
        <v>203</v>
      </c>
      <c r="K4" s="7"/>
      <c r="L4" s="7"/>
      <c r="M4" s="7">
        <v>182</v>
      </c>
      <c r="N4" s="54">
        <v>135</v>
      </c>
      <c r="O4" s="54"/>
      <c r="P4" s="7"/>
      <c r="Q4" s="7"/>
      <c r="R4" s="7"/>
      <c r="S4" s="7"/>
      <c r="T4" s="7"/>
      <c r="U4" s="7"/>
      <c r="V4" s="7"/>
      <c r="W4" s="7"/>
      <c r="X4" s="7"/>
      <c r="Y4" s="7">
        <v>175</v>
      </c>
      <c r="Z4" s="7">
        <v>195</v>
      </c>
      <c r="AA4" s="7">
        <v>179</v>
      </c>
      <c r="AB4" s="7">
        <v>186</v>
      </c>
      <c r="AC4" s="7">
        <v>182</v>
      </c>
      <c r="AD4" s="7">
        <v>158</v>
      </c>
      <c r="AE4" s="7"/>
      <c r="AF4" s="7"/>
      <c r="AG4" s="7">
        <v>146</v>
      </c>
      <c r="AH4" s="7">
        <v>226</v>
      </c>
      <c r="AI4" s="6">
        <f>SUM(E4:N4)</f>
        <v>1447</v>
      </c>
      <c r="AJ4" s="6">
        <f>SUM(O4:X4)</f>
        <v>0</v>
      </c>
      <c r="AK4" s="6">
        <f>SUM(Y4:AH4)</f>
        <v>1447</v>
      </c>
      <c r="AL4" s="6">
        <f>SUM(AI4:AK4)</f>
        <v>2894</v>
      </c>
      <c r="AM4" s="6">
        <f>COUNT(E4:AH4)</f>
        <v>16</v>
      </c>
      <c r="AN4" s="8">
        <f>(AL4/AM4)</f>
        <v>180.875</v>
      </c>
    </row>
    <row r="5" spans="1:40" ht="12.75">
      <c r="A5" s="6">
        <v>2</v>
      </c>
      <c r="B5" s="7">
        <v>3394</v>
      </c>
      <c r="C5" s="7" t="s">
        <v>43</v>
      </c>
      <c r="D5" s="7" t="s">
        <v>41</v>
      </c>
      <c r="E5" s="7"/>
      <c r="F5" s="7"/>
      <c r="G5" s="7">
        <v>145</v>
      </c>
      <c r="H5" s="7">
        <v>187</v>
      </c>
      <c r="I5" s="7">
        <v>214</v>
      </c>
      <c r="J5" s="7">
        <v>122</v>
      </c>
      <c r="K5" s="7">
        <v>173</v>
      </c>
      <c r="L5" s="7">
        <v>246</v>
      </c>
      <c r="M5" s="7">
        <v>158</v>
      </c>
      <c r="N5" s="7">
        <v>155</v>
      </c>
      <c r="O5" s="54">
        <v>200</v>
      </c>
      <c r="P5" s="7">
        <v>151</v>
      </c>
      <c r="Q5" s="7">
        <v>141</v>
      </c>
      <c r="R5" s="7">
        <v>203</v>
      </c>
      <c r="S5" s="7">
        <v>193</v>
      </c>
      <c r="T5" s="7">
        <v>186</v>
      </c>
      <c r="U5" s="7">
        <v>161</v>
      </c>
      <c r="V5" s="7">
        <v>150</v>
      </c>
      <c r="W5" s="7">
        <v>165</v>
      </c>
      <c r="X5" s="7">
        <v>191</v>
      </c>
      <c r="Y5" s="7"/>
      <c r="Z5" s="7"/>
      <c r="AA5" s="7">
        <v>170</v>
      </c>
      <c r="AB5" s="7">
        <v>223</v>
      </c>
      <c r="AC5" s="7">
        <v>187</v>
      </c>
      <c r="AD5" s="7">
        <v>140</v>
      </c>
      <c r="AE5" s="7">
        <v>237</v>
      </c>
      <c r="AF5" s="7">
        <v>146</v>
      </c>
      <c r="AG5" s="7"/>
      <c r="AH5" s="7">
        <v>191</v>
      </c>
      <c r="AI5" s="6">
        <f>SUM(E5:N5)</f>
        <v>1400</v>
      </c>
      <c r="AJ5" s="6">
        <f>SUM(O5:X5)</f>
        <v>1741</v>
      </c>
      <c r="AK5" s="6">
        <f>SUM(Y5:AH5)</f>
        <v>1294</v>
      </c>
      <c r="AL5" s="6">
        <f>SUM(AI5:AK5)</f>
        <v>4435</v>
      </c>
      <c r="AM5" s="6">
        <f>COUNT(E5:AH5)</f>
        <v>25</v>
      </c>
      <c r="AN5" s="8">
        <f>(AL5/AM5)</f>
        <v>177.4</v>
      </c>
    </row>
    <row r="6" spans="1:40" ht="12.75">
      <c r="A6" s="6">
        <v>3</v>
      </c>
      <c r="B6" s="7">
        <v>1227</v>
      </c>
      <c r="C6" s="7" t="s">
        <v>54</v>
      </c>
      <c r="D6" s="7" t="s">
        <v>33</v>
      </c>
      <c r="E6" s="7"/>
      <c r="F6" s="7"/>
      <c r="G6" s="7">
        <v>159</v>
      </c>
      <c r="H6" s="7">
        <v>146</v>
      </c>
      <c r="I6" s="7">
        <v>198</v>
      </c>
      <c r="J6" s="7">
        <v>211</v>
      </c>
      <c r="K6" s="7">
        <v>193</v>
      </c>
      <c r="L6" s="7">
        <v>191</v>
      </c>
      <c r="M6" s="7">
        <v>158</v>
      </c>
      <c r="N6" s="54">
        <v>155</v>
      </c>
      <c r="O6" s="54"/>
      <c r="P6" s="7"/>
      <c r="Q6" s="7">
        <v>171</v>
      </c>
      <c r="R6" s="7">
        <v>176</v>
      </c>
      <c r="S6" s="7">
        <v>148</v>
      </c>
      <c r="T6" s="7">
        <v>212</v>
      </c>
      <c r="U6" s="7">
        <v>184</v>
      </c>
      <c r="V6" s="7">
        <v>173</v>
      </c>
      <c r="W6" s="7">
        <v>169</v>
      </c>
      <c r="X6" s="7">
        <v>180</v>
      </c>
      <c r="Y6" s="7">
        <v>176</v>
      </c>
      <c r="Z6" s="7">
        <v>135</v>
      </c>
      <c r="AA6" s="7">
        <v>197</v>
      </c>
      <c r="AB6" s="7">
        <v>173</v>
      </c>
      <c r="AC6" s="7">
        <v>174</v>
      </c>
      <c r="AD6" s="7">
        <v>189</v>
      </c>
      <c r="AE6" s="7">
        <v>162</v>
      </c>
      <c r="AF6" s="7">
        <v>151</v>
      </c>
      <c r="AG6" s="7">
        <v>245</v>
      </c>
      <c r="AH6" s="7">
        <v>152</v>
      </c>
      <c r="AI6" s="6">
        <f>SUM(E6:N6)</f>
        <v>1411</v>
      </c>
      <c r="AJ6" s="6">
        <f>SUM(O6:X6)</f>
        <v>1413</v>
      </c>
      <c r="AK6" s="6">
        <f>SUM(Y6:AH6)</f>
        <v>1754</v>
      </c>
      <c r="AL6" s="6">
        <f>SUM(AI6:AK6)</f>
        <v>4578</v>
      </c>
      <c r="AM6" s="6">
        <f>COUNT(E6:AH6)</f>
        <v>26</v>
      </c>
      <c r="AN6" s="8">
        <f>(AL6/AM6)</f>
        <v>176.07692307692307</v>
      </c>
    </row>
    <row r="7" spans="1:40" ht="12.75">
      <c r="A7" s="6">
        <v>4</v>
      </c>
      <c r="B7" s="7">
        <v>520</v>
      </c>
      <c r="C7" s="7" t="s">
        <v>53</v>
      </c>
      <c r="D7" s="10" t="s">
        <v>33</v>
      </c>
      <c r="E7" s="7">
        <v>152</v>
      </c>
      <c r="F7" s="7">
        <v>167</v>
      </c>
      <c r="G7" s="7">
        <v>141</v>
      </c>
      <c r="H7" s="7">
        <v>166</v>
      </c>
      <c r="I7" s="7">
        <v>157</v>
      </c>
      <c r="J7" s="7">
        <v>186</v>
      </c>
      <c r="K7" s="7">
        <v>237</v>
      </c>
      <c r="L7" s="7">
        <v>170</v>
      </c>
      <c r="M7" s="7"/>
      <c r="N7" s="54"/>
      <c r="O7" s="54">
        <v>177</v>
      </c>
      <c r="P7" s="7">
        <v>209</v>
      </c>
      <c r="Q7" s="7">
        <v>167</v>
      </c>
      <c r="R7" s="7">
        <v>138</v>
      </c>
      <c r="S7" s="7">
        <v>154</v>
      </c>
      <c r="T7" s="7">
        <v>224</v>
      </c>
      <c r="U7" s="7">
        <v>161</v>
      </c>
      <c r="V7" s="7">
        <v>181</v>
      </c>
      <c r="W7" s="7"/>
      <c r="X7" s="7"/>
      <c r="Y7" s="7">
        <v>162</v>
      </c>
      <c r="Z7" s="7">
        <v>182</v>
      </c>
      <c r="AA7" s="7">
        <v>164</v>
      </c>
      <c r="AB7" s="7">
        <v>172</v>
      </c>
      <c r="AC7" s="7">
        <v>189</v>
      </c>
      <c r="AD7" s="7">
        <v>223</v>
      </c>
      <c r="AE7" s="7">
        <v>142</v>
      </c>
      <c r="AF7" s="7">
        <v>205</v>
      </c>
      <c r="AG7" s="7">
        <v>170</v>
      </c>
      <c r="AH7" s="7">
        <v>126</v>
      </c>
      <c r="AI7" s="6">
        <f>SUM(E7:N7)</f>
        <v>1376</v>
      </c>
      <c r="AJ7" s="6">
        <f>SUM(O7:X7)</f>
        <v>1411</v>
      </c>
      <c r="AK7" s="6">
        <f>SUM(Y7:AH7)</f>
        <v>1735</v>
      </c>
      <c r="AL7" s="6">
        <f>SUM(AI7:AK7)</f>
        <v>4522</v>
      </c>
      <c r="AM7" s="6">
        <f>COUNT(E7:AH7)</f>
        <v>26</v>
      </c>
      <c r="AN7" s="8">
        <f>(AL7/AM7)</f>
        <v>173.92307692307693</v>
      </c>
    </row>
    <row r="8" spans="1:40" ht="12.75">
      <c r="A8" s="6">
        <v>5</v>
      </c>
      <c r="B8" s="7">
        <v>2866</v>
      </c>
      <c r="C8" s="7" t="s">
        <v>51</v>
      </c>
      <c r="D8" s="7" t="s">
        <v>33</v>
      </c>
      <c r="E8" s="7">
        <v>136</v>
      </c>
      <c r="F8" s="7">
        <v>144</v>
      </c>
      <c r="G8" s="7"/>
      <c r="H8" s="7"/>
      <c r="I8" s="7">
        <v>148</v>
      </c>
      <c r="J8" s="7">
        <v>202</v>
      </c>
      <c r="K8" s="7">
        <v>171</v>
      </c>
      <c r="L8" s="7">
        <v>220</v>
      </c>
      <c r="M8" s="7">
        <v>222</v>
      </c>
      <c r="N8" s="54">
        <v>208</v>
      </c>
      <c r="O8" s="54">
        <v>151</v>
      </c>
      <c r="P8" s="7">
        <v>155</v>
      </c>
      <c r="Q8" s="7">
        <v>146</v>
      </c>
      <c r="R8" s="7">
        <v>156</v>
      </c>
      <c r="S8" s="7"/>
      <c r="T8" s="7"/>
      <c r="U8" s="7">
        <v>194</v>
      </c>
      <c r="V8" s="7">
        <v>168</v>
      </c>
      <c r="W8" s="7">
        <v>133</v>
      </c>
      <c r="X8" s="7">
        <v>211</v>
      </c>
      <c r="Y8" s="7">
        <v>144</v>
      </c>
      <c r="Z8" s="7">
        <v>165</v>
      </c>
      <c r="AA8" s="7">
        <v>152</v>
      </c>
      <c r="AB8" s="7">
        <v>166</v>
      </c>
      <c r="AC8" s="7">
        <v>177</v>
      </c>
      <c r="AD8" s="7">
        <v>169</v>
      </c>
      <c r="AE8" s="7">
        <v>168</v>
      </c>
      <c r="AF8" s="7">
        <v>217</v>
      </c>
      <c r="AG8" s="7">
        <v>174</v>
      </c>
      <c r="AH8" s="7">
        <v>144</v>
      </c>
      <c r="AI8" s="6">
        <f>SUM(E8:N8)</f>
        <v>1451</v>
      </c>
      <c r="AJ8" s="6">
        <f>SUM(O8:X8)</f>
        <v>1314</v>
      </c>
      <c r="AK8" s="6">
        <f>SUM(Y8:AH8)</f>
        <v>1676</v>
      </c>
      <c r="AL8" s="6">
        <f>SUM(AI8:AK8)</f>
        <v>4441</v>
      </c>
      <c r="AM8" s="6">
        <f>COUNT(E8:AH8)</f>
        <v>26</v>
      </c>
      <c r="AN8" s="8">
        <f>(AL8/AM8)</f>
        <v>170.80769230769232</v>
      </c>
    </row>
    <row r="9" spans="1:40" ht="12.75">
      <c r="A9" s="6">
        <v>6</v>
      </c>
      <c r="B9" s="7">
        <v>2679</v>
      </c>
      <c r="C9" s="7" t="s">
        <v>66</v>
      </c>
      <c r="D9" s="7" t="s">
        <v>32</v>
      </c>
      <c r="E9" s="7"/>
      <c r="F9" s="7"/>
      <c r="G9" s="7"/>
      <c r="H9" s="7"/>
      <c r="I9" s="7"/>
      <c r="J9" s="7"/>
      <c r="K9" s="7"/>
      <c r="L9" s="7"/>
      <c r="M9" s="7"/>
      <c r="N9" s="54"/>
      <c r="O9" s="5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158</v>
      </c>
      <c r="AB9" s="7">
        <v>165</v>
      </c>
      <c r="AC9" s="7">
        <v>178</v>
      </c>
      <c r="AD9" s="7">
        <v>166</v>
      </c>
      <c r="AE9" s="7">
        <v>167</v>
      </c>
      <c r="AF9" s="7">
        <v>184</v>
      </c>
      <c r="AG9" s="7"/>
      <c r="AH9" s="7"/>
      <c r="AI9" s="6">
        <f>SUM(E9:N9)</f>
        <v>0</v>
      </c>
      <c r="AJ9" s="6">
        <f>SUM(O9:X9)</f>
        <v>0</v>
      </c>
      <c r="AK9" s="6">
        <f>SUM(Y9:AH9)</f>
        <v>1018</v>
      </c>
      <c r="AL9" s="6">
        <f>SUM(AI9:AK9)</f>
        <v>1018</v>
      </c>
      <c r="AM9" s="6">
        <f>COUNT(E9:AH9)</f>
        <v>6</v>
      </c>
      <c r="AN9" s="8">
        <f>(AL9/AM9)</f>
        <v>169.66666666666666</v>
      </c>
    </row>
    <row r="10" spans="1:40" ht="12.75">
      <c r="A10" s="6">
        <v>7</v>
      </c>
      <c r="B10" s="7">
        <v>3151</v>
      </c>
      <c r="C10" s="7" t="s">
        <v>58</v>
      </c>
      <c r="D10" s="7" t="s">
        <v>34</v>
      </c>
      <c r="E10" s="7"/>
      <c r="F10" s="7">
        <v>156</v>
      </c>
      <c r="G10" s="7">
        <v>182</v>
      </c>
      <c r="H10" s="7">
        <v>140</v>
      </c>
      <c r="I10" s="7"/>
      <c r="J10" s="7"/>
      <c r="K10" s="7">
        <v>158</v>
      </c>
      <c r="L10" s="7">
        <v>150</v>
      </c>
      <c r="M10" s="7"/>
      <c r="N10" s="54"/>
      <c r="O10" s="54"/>
      <c r="P10" s="7"/>
      <c r="Q10" s="7">
        <v>158</v>
      </c>
      <c r="R10" s="7">
        <v>177</v>
      </c>
      <c r="S10" s="7">
        <v>209</v>
      </c>
      <c r="T10" s="7">
        <v>149</v>
      </c>
      <c r="U10" s="7">
        <v>122</v>
      </c>
      <c r="V10" s="7"/>
      <c r="W10" s="7"/>
      <c r="X10" s="7"/>
      <c r="Y10" s="7"/>
      <c r="Z10" s="7">
        <v>194</v>
      </c>
      <c r="AA10" s="7">
        <v>139</v>
      </c>
      <c r="AB10" s="7">
        <v>174</v>
      </c>
      <c r="AC10" s="7"/>
      <c r="AD10" s="7"/>
      <c r="AE10" s="7">
        <v>172</v>
      </c>
      <c r="AF10" s="7">
        <v>203</v>
      </c>
      <c r="AG10" s="7">
        <v>202</v>
      </c>
      <c r="AH10" s="7">
        <v>199</v>
      </c>
      <c r="AI10" s="6">
        <f>SUM(E10:N10)</f>
        <v>786</v>
      </c>
      <c r="AJ10" s="6">
        <f>SUM(O10:X10)</f>
        <v>815</v>
      </c>
      <c r="AK10" s="6">
        <f>SUM(Y10:AH10)</f>
        <v>1283</v>
      </c>
      <c r="AL10" s="6">
        <f>SUM(AI10:AK10)</f>
        <v>2884</v>
      </c>
      <c r="AM10" s="6">
        <f>COUNT(E10:AH10)</f>
        <v>17</v>
      </c>
      <c r="AN10" s="8">
        <f>(AL10/AM10)</f>
        <v>169.64705882352942</v>
      </c>
    </row>
    <row r="11" spans="1:40" ht="12.75">
      <c r="A11" s="6">
        <v>8</v>
      </c>
      <c r="B11" s="7">
        <v>3284</v>
      </c>
      <c r="C11" s="7" t="s">
        <v>42</v>
      </c>
      <c r="D11" s="10" t="s">
        <v>41</v>
      </c>
      <c r="E11" s="7">
        <v>166</v>
      </c>
      <c r="F11" s="7">
        <v>146</v>
      </c>
      <c r="G11" s="7">
        <v>127</v>
      </c>
      <c r="H11" s="7">
        <v>188</v>
      </c>
      <c r="I11" s="7">
        <v>171</v>
      </c>
      <c r="J11" s="7">
        <v>169</v>
      </c>
      <c r="K11" s="7">
        <v>160</v>
      </c>
      <c r="L11" s="7">
        <v>155</v>
      </c>
      <c r="M11" s="7"/>
      <c r="N11" s="54"/>
      <c r="O11" s="54">
        <v>158</v>
      </c>
      <c r="P11" s="7">
        <v>164</v>
      </c>
      <c r="Q11" s="7">
        <v>146</v>
      </c>
      <c r="R11" s="7">
        <v>174</v>
      </c>
      <c r="S11" s="7">
        <v>190</v>
      </c>
      <c r="T11" s="7">
        <v>173</v>
      </c>
      <c r="U11" s="7">
        <v>140</v>
      </c>
      <c r="V11" s="7">
        <v>167</v>
      </c>
      <c r="W11" s="7">
        <v>146</v>
      </c>
      <c r="X11" s="7">
        <v>229</v>
      </c>
      <c r="Y11" s="7">
        <v>172</v>
      </c>
      <c r="Z11" s="7">
        <v>187</v>
      </c>
      <c r="AA11" s="7"/>
      <c r="AB11" s="7"/>
      <c r="AC11" s="7">
        <v>149</v>
      </c>
      <c r="AD11" s="7">
        <v>202</v>
      </c>
      <c r="AE11" s="7">
        <v>153</v>
      </c>
      <c r="AF11" s="7">
        <v>170</v>
      </c>
      <c r="AG11" s="7">
        <v>220</v>
      </c>
      <c r="AH11" s="7">
        <v>178</v>
      </c>
      <c r="AI11" s="6">
        <f>SUM(E11:N11)</f>
        <v>1282</v>
      </c>
      <c r="AJ11" s="6">
        <f>SUM(O11:X11)</f>
        <v>1687</v>
      </c>
      <c r="AK11" s="6">
        <f>SUM(Y11:AH11)</f>
        <v>1431</v>
      </c>
      <c r="AL11" s="6">
        <f>SUM(AI11:AK11)</f>
        <v>4400</v>
      </c>
      <c r="AM11" s="6">
        <f>COUNT(E11:AH11)</f>
        <v>26</v>
      </c>
      <c r="AN11" s="8">
        <f>(AL11/AM11)</f>
        <v>169.23076923076923</v>
      </c>
    </row>
    <row r="12" spans="1:40" ht="12.75">
      <c r="A12" s="6">
        <v>9</v>
      </c>
      <c r="B12" s="7">
        <v>3461</v>
      </c>
      <c r="C12" s="7" t="s">
        <v>57</v>
      </c>
      <c r="D12" s="7" t="s">
        <v>34</v>
      </c>
      <c r="E12" s="7">
        <v>167</v>
      </c>
      <c r="F12" s="7">
        <v>160</v>
      </c>
      <c r="G12" s="7">
        <v>143</v>
      </c>
      <c r="H12" s="7">
        <v>147</v>
      </c>
      <c r="I12" s="7">
        <v>181</v>
      </c>
      <c r="J12" s="7">
        <v>160</v>
      </c>
      <c r="K12" s="7">
        <v>167</v>
      </c>
      <c r="L12" s="7">
        <v>157</v>
      </c>
      <c r="M12" s="7">
        <v>164</v>
      </c>
      <c r="N12" s="54">
        <v>165</v>
      </c>
      <c r="O12" s="54">
        <v>172</v>
      </c>
      <c r="P12" s="7">
        <v>201</v>
      </c>
      <c r="Q12" s="7">
        <v>159</v>
      </c>
      <c r="R12" s="7">
        <v>165</v>
      </c>
      <c r="S12" s="7">
        <v>165</v>
      </c>
      <c r="T12" s="7">
        <v>167</v>
      </c>
      <c r="U12" s="7">
        <v>168</v>
      </c>
      <c r="V12" s="7">
        <v>126</v>
      </c>
      <c r="W12" s="7">
        <v>203</v>
      </c>
      <c r="X12" s="7">
        <v>175</v>
      </c>
      <c r="Y12" s="7">
        <v>203</v>
      </c>
      <c r="Z12" s="7">
        <v>171</v>
      </c>
      <c r="AA12" s="7">
        <v>179</v>
      </c>
      <c r="AB12" s="7">
        <v>188</v>
      </c>
      <c r="AC12" s="7">
        <v>179</v>
      </c>
      <c r="AD12" s="7">
        <v>120</v>
      </c>
      <c r="AE12" s="7"/>
      <c r="AF12" s="7">
        <v>188</v>
      </c>
      <c r="AG12" s="7">
        <v>168</v>
      </c>
      <c r="AH12" s="7">
        <v>173</v>
      </c>
      <c r="AI12" s="6">
        <f>SUM(E12:N12)</f>
        <v>1611</v>
      </c>
      <c r="AJ12" s="6">
        <f>SUM(O12:X12)</f>
        <v>1701</v>
      </c>
      <c r="AK12" s="6">
        <f>SUM(Y12:AH12)</f>
        <v>1569</v>
      </c>
      <c r="AL12" s="6">
        <f>SUM(AI12:AK12)</f>
        <v>4881</v>
      </c>
      <c r="AM12" s="6">
        <f>COUNT(E12:AH12)</f>
        <v>29</v>
      </c>
      <c r="AN12" s="8">
        <f>(AL12/AM12)</f>
        <v>168.31034482758622</v>
      </c>
    </row>
    <row r="13" spans="1:40" ht="12.75">
      <c r="A13" s="6">
        <v>10</v>
      </c>
      <c r="B13" s="7">
        <v>3149</v>
      </c>
      <c r="C13" s="7" t="s">
        <v>52</v>
      </c>
      <c r="D13" s="7" t="s">
        <v>33</v>
      </c>
      <c r="E13" s="7">
        <v>166</v>
      </c>
      <c r="F13" s="7">
        <v>183</v>
      </c>
      <c r="G13" s="7">
        <v>148</v>
      </c>
      <c r="H13" s="7">
        <v>111</v>
      </c>
      <c r="I13" s="7"/>
      <c r="J13" s="7"/>
      <c r="K13" s="7">
        <v>160</v>
      </c>
      <c r="L13" s="7">
        <v>236</v>
      </c>
      <c r="M13" s="7">
        <v>191</v>
      </c>
      <c r="N13" s="54">
        <v>174</v>
      </c>
      <c r="O13" s="54">
        <v>146</v>
      </c>
      <c r="P13" s="7">
        <v>127</v>
      </c>
      <c r="Q13" s="7"/>
      <c r="R13" s="7"/>
      <c r="S13" s="7">
        <v>148</v>
      </c>
      <c r="T13" s="7">
        <v>141</v>
      </c>
      <c r="U13" s="7">
        <v>163</v>
      </c>
      <c r="V13" s="7">
        <v>152</v>
      </c>
      <c r="W13" s="7">
        <v>113</v>
      </c>
      <c r="X13" s="7">
        <v>179</v>
      </c>
      <c r="Y13" s="7">
        <v>224</v>
      </c>
      <c r="Z13" s="7">
        <v>171</v>
      </c>
      <c r="AA13" s="7">
        <v>181</v>
      </c>
      <c r="AB13" s="7">
        <v>180</v>
      </c>
      <c r="AC13" s="7">
        <v>183</v>
      </c>
      <c r="AD13" s="7">
        <v>173</v>
      </c>
      <c r="AE13" s="7">
        <v>164</v>
      </c>
      <c r="AF13" s="7">
        <v>169</v>
      </c>
      <c r="AG13" s="7">
        <v>172</v>
      </c>
      <c r="AH13" s="7">
        <v>221</v>
      </c>
      <c r="AI13" s="6">
        <f>SUM(E13:N13)</f>
        <v>1369</v>
      </c>
      <c r="AJ13" s="6">
        <f>SUM(O13:X13)</f>
        <v>1169</v>
      </c>
      <c r="AK13" s="6">
        <f>SUM(Y13:AH13)</f>
        <v>1838</v>
      </c>
      <c r="AL13" s="6">
        <f>SUM(AI13:AK13)</f>
        <v>4376</v>
      </c>
      <c r="AM13" s="6">
        <f>COUNT(E13:AH13)</f>
        <v>26</v>
      </c>
      <c r="AN13" s="8">
        <f>(AL13/AM13)</f>
        <v>168.30769230769232</v>
      </c>
    </row>
    <row r="14" spans="1:40" ht="12.75">
      <c r="A14" s="6">
        <v>11</v>
      </c>
      <c r="B14" s="7">
        <v>2713</v>
      </c>
      <c r="C14" s="7" t="s">
        <v>48</v>
      </c>
      <c r="D14" s="7" t="s">
        <v>32</v>
      </c>
      <c r="E14" s="7">
        <v>149</v>
      </c>
      <c r="F14" s="7">
        <v>170</v>
      </c>
      <c r="G14" s="7">
        <v>195</v>
      </c>
      <c r="H14" s="7">
        <v>169</v>
      </c>
      <c r="I14" s="7">
        <v>176</v>
      </c>
      <c r="J14" s="7">
        <v>150</v>
      </c>
      <c r="K14" s="7">
        <v>145</v>
      </c>
      <c r="L14" s="7">
        <v>128</v>
      </c>
      <c r="M14" s="7"/>
      <c r="N14" s="54"/>
      <c r="O14" s="54">
        <v>183</v>
      </c>
      <c r="P14" s="59">
        <v>200</v>
      </c>
      <c r="Q14" s="7">
        <v>186</v>
      </c>
      <c r="R14" s="7">
        <v>179</v>
      </c>
      <c r="S14" s="7">
        <v>167</v>
      </c>
      <c r="T14" s="7">
        <v>176</v>
      </c>
      <c r="U14" s="7">
        <v>138</v>
      </c>
      <c r="V14" s="7">
        <v>157</v>
      </c>
      <c r="W14" s="7"/>
      <c r="X14" s="7"/>
      <c r="Y14" s="7">
        <v>172</v>
      </c>
      <c r="Z14" s="7">
        <v>155</v>
      </c>
      <c r="AA14" s="7">
        <v>158</v>
      </c>
      <c r="AB14" s="7">
        <v>148</v>
      </c>
      <c r="AC14" s="7"/>
      <c r="AD14" s="7"/>
      <c r="AE14" s="7">
        <v>203</v>
      </c>
      <c r="AF14" s="7">
        <v>160</v>
      </c>
      <c r="AG14" s="7"/>
      <c r="AH14" s="7"/>
      <c r="AI14" s="6">
        <f>SUM(E14:N14)</f>
        <v>1282</v>
      </c>
      <c r="AJ14" s="6">
        <f>SUM(O14:X14)</f>
        <v>1386</v>
      </c>
      <c r="AK14" s="6">
        <f>SUM(Y14:AH14)</f>
        <v>996</v>
      </c>
      <c r="AL14" s="6">
        <f>SUM(AI14:AK14)</f>
        <v>3664</v>
      </c>
      <c r="AM14" s="6">
        <f>COUNT(E14:AH14)</f>
        <v>22</v>
      </c>
      <c r="AN14" s="8">
        <f>(AL14/AM14)</f>
        <v>166.54545454545453</v>
      </c>
    </row>
    <row r="15" spans="1:40" s="15" customFormat="1" ht="12.75">
      <c r="A15" s="6">
        <v>12</v>
      </c>
      <c r="B15" s="7">
        <v>3111</v>
      </c>
      <c r="C15" s="7" t="s">
        <v>49</v>
      </c>
      <c r="D15" s="7" t="s">
        <v>32</v>
      </c>
      <c r="E15" s="7">
        <v>181</v>
      </c>
      <c r="F15" s="7">
        <v>106</v>
      </c>
      <c r="G15" s="7">
        <v>194</v>
      </c>
      <c r="H15" s="7">
        <v>157</v>
      </c>
      <c r="I15" s="7"/>
      <c r="J15" s="7"/>
      <c r="K15" s="7">
        <v>105</v>
      </c>
      <c r="L15" s="7">
        <v>190</v>
      </c>
      <c r="M15" s="7">
        <v>149</v>
      </c>
      <c r="N15" s="54">
        <v>155</v>
      </c>
      <c r="O15" s="54">
        <v>169</v>
      </c>
      <c r="P15" s="7">
        <v>221</v>
      </c>
      <c r="Q15" s="7">
        <v>169</v>
      </c>
      <c r="R15" s="7">
        <v>143</v>
      </c>
      <c r="S15" s="7">
        <v>148</v>
      </c>
      <c r="T15" s="7"/>
      <c r="U15" s="7">
        <v>153</v>
      </c>
      <c r="V15" s="7">
        <v>155</v>
      </c>
      <c r="W15" s="7">
        <v>183</v>
      </c>
      <c r="X15" s="7">
        <v>188</v>
      </c>
      <c r="Y15" s="7">
        <v>177</v>
      </c>
      <c r="Z15" s="7">
        <v>203</v>
      </c>
      <c r="AA15" s="7">
        <v>186</v>
      </c>
      <c r="AB15" s="7">
        <v>150</v>
      </c>
      <c r="AC15" s="7"/>
      <c r="AD15" s="7"/>
      <c r="AE15" s="7">
        <v>148</v>
      </c>
      <c r="AF15" s="7">
        <v>178</v>
      </c>
      <c r="AG15" s="7">
        <v>185</v>
      </c>
      <c r="AH15" s="7">
        <v>134</v>
      </c>
      <c r="AI15" s="6">
        <f>SUM(E15:N15)</f>
        <v>1237</v>
      </c>
      <c r="AJ15" s="6">
        <f>SUM(O15:X15)</f>
        <v>1529</v>
      </c>
      <c r="AK15" s="6">
        <f>SUM(Y15:AH15)</f>
        <v>1361</v>
      </c>
      <c r="AL15" s="6">
        <f>SUM(AI15:AK15)</f>
        <v>4127</v>
      </c>
      <c r="AM15" s="6">
        <f>COUNT(E15:AH15)</f>
        <v>25</v>
      </c>
      <c r="AN15" s="8">
        <f>(AL15/AM15)</f>
        <v>165.08</v>
      </c>
    </row>
    <row r="16" spans="1:40" ht="12.75">
      <c r="A16" s="6">
        <v>13</v>
      </c>
      <c r="B16" s="7">
        <v>3402</v>
      </c>
      <c r="C16" s="7" t="s">
        <v>65</v>
      </c>
      <c r="D16" s="7" t="s">
        <v>41</v>
      </c>
      <c r="E16" s="7"/>
      <c r="F16" s="7"/>
      <c r="G16" s="7"/>
      <c r="H16" s="7"/>
      <c r="I16" s="7"/>
      <c r="J16" s="7"/>
      <c r="K16" s="7"/>
      <c r="L16" s="7"/>
      <c r="M16" s="7"/>
      <c r="N16" s="54"/>
      <c r="O16" s="5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149</v>
      </c>
      <c r="AB16" s="7">
        <v>149</v>
      </c>
      <c r="AC16" s="7"/>
      <c r="AD16" s="7"/>
      <c r="AE16" s="7">
        <v>204</v>
      </c>
      <c r="AF16" s="7">
        <v>181</v>
      </c>
      <c r="AG16" s="7">
        <v>136</v>
      </c>
      <c r="AH16" s="7"/>
      <c r="AI16" s="6">
        <f>SUM(E16:N16)</f>
        <v>0</v>
      </c>
      <c r="AJ16" s="6">
        <f>SUM(O16:X16)</f>
        <v>0</v>
      </c>
      <c r="AK16" s="6">
        <f>SUM(Y16:AH16)</f>
        <v>819</v>
      </c>
      <c r="AL16" s="6">
        <f>SUM(AI16:AK16)</f>
        <v>819</v>
      </c>
      <c r="AM16" s="6">
        <f>COUNT(E16:AH16)</f>
        <v>5</v>
      </c>
      <c r="AN16" s="8">
        <f>(AL16/AM16)</f>
        <v>163.8</v>
      </c>
    </row>
    <row r="17" spans="1:40" ht="12.75">
      <c r="A17" s="6">
        <v>14</v>
      </c>
      <c r="B17" s="7">
        <v>3011</v>
      </c>
      <c r="C17" s="7" t="s">
        <v>44</v>
      </c>
      <c r="D17" s="7" t="s">
        <v>41</v>
      </c>
      <c r="E17" s="7">
        <v>143</v>
      </c>
      <c r="F17" s="7">
        <v>146</v>
      </c>
      <c r="G17" s="7"/>
      <c r="H17" s="7"/>
      <c r="I17" s="7">
        <v>141</v>
      </c>
      <c r="J17" s="7">
        <v>143</v>
      </c>
      <c r="K17" s="7">
        <v>241</v>
      </c>
      <c r="L17" s="7">
        <v>175</v>
      </c>
      <c r="M17" s="7">
        <v>150</v>
      </c>
      <c r="N17" s="54">
        <v>155</v>
      </c>
      <c r="O17" s="54">
        <v>111</v>
      </c>
      <c r="P17" s="7">
        <v>155</v>
      </c>
      <c r="Q17" s="7">
        <v>155</v>
      </c>
      <c r="R17" s="7">
        <v>213</v>
      </c>
      <c r="S17" s="7">
        <v>178</v>
      </c>
      <c r="T17" s="7">
        <v>172</v>
      </c>
      <c r="U17" s="7">
        <v>120</v>
      </c>
      <c r="V17" s="7">
        <v>166</v>
      </c>
      <c r="W17" s="7">
        <v>123</v>
      </c>
      <c r="X17" s="7">
        <v>164</v>
      </c>
      <c r="Y17" s="7">
        <v>127</v>
      </c>
      <c r="Z17" s="7">
        <v>199</v>
      </c>
      <c r="AA17" s="7">
        <v>184</v>
      </c>
      <c r="AB17" s="7">
        <v>203</v>
      </c>
      <c r="AC17" s="7">
        <v>165</v>
      </c>
      <c r="AD17" s="7">
        <v>173</v>
      </c>
      <c r="AE17" s="7"/>
      <c r="AF17" s="7"/>
      <c r="AG17" s="7">
        <v>163</v>
      </c>
      <c r="AH17" s="7">
        <v>180</v>
      </c>
      <c r="AI17" s="6">
        <f>SUM(E17:N17)</f>
        <v>1294</v>
      </c>
      <c r="AJ17" s="6">
        <f>SUM(O17:X17)</f>
        <v>1557</v>
      </c>
      <c r="AK17" s="6">
        <f>SUM(Y17:AH17)</f>
        <v>1394</v>
      </c>
      <c r="AL17" s="6">
        <f>SUM(AI17:AK17)</f>
        <v>4245</v>
      </c>
      <c r="AM17" s="6">
        <f>COUNT(E17:AH17)</f>
        <v>26</v>
      </c>
      <c r="AN17" s="8">
        <f>(AL17/AM17)</f>
        <v>163.26923076923077</v>
      </c>
    </row>
    <row r="18" spans="1:40" ht="12.75">
      <c r="A18" s="6">
        <v>15</v>
      </c>
      <c r="B18" s="7">
        <v>2613</v>
      </c>
      <c r="C18" s="7" t="s">
        <v>46</v>
      </c>
      <c r="D18" s="7" t="s">
        <v>32</v>
      </c>
      <c r="E18" s="10">
        <v>168</v>
      </c>
      <c r="F18" s="10">
        <v>129</v>
      </c>
      <c r="G18" s="10"/>
      <c r="H18" s="10"/>
      <c r="I18" s="10">
        <v>126</v>
      </c>
      <c r="J18" s="10">
        <v>127</v>
      </c>
      <c r="K18" s="10">
        <v>156</v>
      </c>
      <c r="L18" s="10">
        <v>166</v>
      </c>
      <c r="M18" s="10">
        <v>162</v>
      </c>
      <c r="N18" s="54">
        <v>176</v>
      </c>
      <c r="O18" s="54">
        <v>175</v>
      </c>
      <c r="P18" s="10">
        <v>196</v>
      </c>
      <c r="Q18" s="10">
        <v>135</v>
      </c>
      <c r="R18" s="10">
        <v>118</v>
      </c>
      <c r="S18" s="10"/>
      <c r="T18" s="10">
        <v>161</v>
      </c>
      <c r="U18" s="10">
        <v>153</v>
      </c>
      <c r="V18" s="10">
        <v>171</v>
      </c>
      <c r="W18" s="10">
        <v>199</v>
      </c>
      <c r="X18" s="10">
        <v>160</v>
      </c>
      <c r="Y18" s="10">
        <v>165</v>
      </c>
      <c r="Z18" s="10">
        <v>189</v>
      </c>
      <c r="AA18" s="10"/>
      <c r="AB18" s="10"/>
      <c r="AC18" s="10">
        <v>137</v>
      </c>
      <c r="AD18" s="10">
        <v>149</v>
      </c>
      <c r="AE18" s="10">
        <v>228</v>
      </c>
      <c r="AF18" s="10">
        <v>170</v>
      </c>
      <c r="AG18" s="10">
        <v>177</v>
      </c>
      <c r="AH18" s="10">
        <v>128</v>
      </c>
      <c r="AI18" s="6">
        <f>SUM(E18:N18)</f>
        <v>1210</v>
      </c>
      <c r="AJ18" s="6">
        <f>SUM(O18:X18)</f>
        <v>1468</v>
      </c>
      <c r="AK18" s="6">
        <f>SUM(Y18:AH18)</f>
        <v>1343</v>
      </c>
      <c r="AL18" s="6">
        <f>SUM(AI18:AK18)</f>
        <v>4021</v>
      </c>
      <c r="AM18" s="6">
        <f>COUNT(E18:AH18)</f>
        <v>25</v>
      </c>
      <c r="AN18" s="8">
        <f>(AL18/AM18)</f>
        <v>160.84</v>
      </c>
    </row>
    <row r="19" spans="1:40" ht="12.75">
      <c r="A19" s="6">
        <v>16</v>
      </c>
      <c r="B19" s="7">
        <v>2246</v>
      </c>
      <c r="C19" s="7" t="s">
        <v>59</v>
      </c>
      <c r="D19" s="7" t="s">
        <v>34</v>
      </c>
      <c r="E19" s="7">
        <v>149</v>
      </c>
      <c r="F19" s="7"/>
      <c r="G19" s="7">
        <v>130</v>
      </c>
      <c r="H19" s="7">
        <v>150</v>
      </c>
      <c r="I19" s="7">
        <v>150</v>
      </c>
      <c r="J19" s="7">
        <v>158</v>
      </c>
      <c r="K19" s="7"/>
      <c r="L19" s="7"/>
      <c r="M19" s="7">
        <v>179</v>
      </c>
      <c r="N19" s="54">
        <v>198</v>
      </c>
      <c r="O19" s="54">
        <v>146</v>
      </c>
      <c r="P19" s="7">
        <v>99</v>
      </c>
      <c r="Q19" s="7">
        <v>163</v>
      </c>
      <c r="R19" s="7">
        <v>191</v>
      </c>
      <c r="S19" s="7">
        <v>153</v>
      </c>
      <c r="T19" s="7">
        <v>156</v>
      </c>
      <c r="U19" s="7"/>
      <c r="V19" s="7">
        <v>130</v>
      </c>
      <c r="W19" s="7">
        <v>155</v>
      </c>
      <c r="X19" s="7">
        <v>179</v>
      </c>
      <c r="Y19" s="7">
        <v>143</v>
      </c>
      <c r="Z19" s="7"/>
      <c r="AA19" s="7"/>
      <c r="AB19" s="7"/>
      <c r="AC19" s="7">
        <v>134</v>
      </c>
      <c r="AD19" s="7"/>
      <c r="AE19" s="7"/>
      <c r="AF19" s="7">
        <v>199</v>
      </c>
      <c r="AG19" s="7">
        <v>251</v>
      </c>
      <c r="AH19" s="7"/>
      <c r="AI19" s="6">
        <f>SUM(E19:N19)</f>
        <v>1114</v>
      </c>
      <c r="AJ19" s="6">
        <f>SUM(O19:X19)</f>
        <v>1372</v>
      </c>
      <c r="AK19" s="6">
        <f>SUM(Y19:AH19)</f>
        <v>727</v>
      </c>
      <c r="AL19" s="6">
        <f>SUM(AI19:AK19)</f>
        <v>3213</v>
      </c>
      <c r="AM19" s="6">
        <f>COUNT(E19:AH19)</f>
        <v>20</v>
      </c>
      <c r="AN19" s="8">
        <f>(AL19/AM19)</f>
        <v>160.65</v>
      </c>
    </row>
    <row r="20" spans="1:40" ht="12.75">
      <c r="A20" s="6">
        <v>17</v>
      </c>
      <c r="B20" s="7">
        <v>2195</v>
      </c>
      <c r="C20" s="7" t="s">
        <v>55</v>
      </c>
      <c r="D20" s="7" t="s">
        <v>33</v>
      </c>
      <c r="E20" s="7">
        <v>159</v>
      </c>
      <c r="F20" s="7">
        <v>153</v>
      </c>
      <c r="G20" s="7">
        <v>137</v>
      </c>
      <c r="H20" s="7">
        <v>158</v>
      </c>
      <c r="I20" s="7">
        <v>145</v>
      </c>
      <c r="J20" s="7">
        <v>163</v>
      </c>
      <c r="K20" s="7"/>
      <c r="L20" s="7"/>
      <c r="M20" s="7">
        <v>181</v>
      </c>
      <c r="N20" s="54">
        <v>179</v>
      </c>
      <c r="O20" s="54">
        <v>206</v>
      </c>
      <c r="P20" s="7">
        <v>127</v>
      </c>
      <c r="Q20" s="7">
        <v>158</v>
      </c>
      <c r="R20" s="7">
        <v>164</v>
      </c>
      <c r="S20" s="7">
        <v>155</v>
      </c>
      <c r="T20" s="7">
        <v>141</v>
      </c>
      <c r="U20" s="7"/>
      <c r="V20" s="7"/>
      <c r="W20" s="7">
        <v>132</v>
      </c>
      <c r="X20" s="7">
        <v>205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>SUM(E20:N20)</f>
        <v>1275</v>
      </c>
      <c r="AJ20" s="6">
        <f>SUM(O20:X20)</f>
        <v>1288</v>
      </c>
      <c r="AK20" s="6">
        <f>SUM(Y20:AH20)</f>
        <v>0</v>
      </c>
      <c r="AL20" s="6">
        <f>SUM(AI20:AK20)</f>
        <v>2563</v>
      </c>
      <c r="AM20" s="6">
        <f>COUNT(E20:AH20)</f>
        <v>16</v>
      </c>
      <c r="AN20" s="8">
        <f>(AL20/AM20)</f>
        <v>160.1875</v>
      </c>
    </row>
    <row r="21" spans="1:40" ht="12.75">
      <c r="A21" s="6">
        <v>18</v>
      </c>
      <c r="B21" s="7">
        <v>3281</v>
      </c>
      <c r="C21" s="7" t="s">
        <v>45</v>
      </c>
      <c r="D21" s="7" t="s">
        <v>41</v>
      </c>
      <c r="E21" s="7">
        <v>184</v>
      </c>
      <c r="F21" s="7">
        <v>152</v>
      </c>
      <c r="G21" s="7">
        <v>123</v>
      </c>
      <c r="H21" s="7">
        <v>154</v>
      </c>
      <c r="I21" s="7"/>
      <c r="J21" s="7"/>
      <c r="K21" s="7">
        <v>183</v>
      </c>
      <c r="L21" s="7">
        <v>156</v>
      </c>
      <c r="M21" s="7">
        <v>171</v>
      </c>
      <c r="N21" s="54">
        <v>178</v>
      </c>
      <c r="O21" s="54">
        <v>152</v>
      </c>
      <c r="P21" s="7">
        <v>139</v>
      </c>
      <c r="Q21" s="7">
        <v>190</v>
      </c>
      <c r="R21" s="7">
        <v>146</v>
      </c>
      <c r="S21" s="7">
        <v>124</v>
      </c>
      <c r="T21" s="7">
        <v>168</v>
      </c>
      <c r="U21" s="7">
        <v>168</v>
      </c>
      <c r="V21" s="7">
        <v>166</v>
      </c>
      <c r="W21" s="7">
        <v>183</v>
      </c>
      <c r="X21" s="7">
        <v>114</v>
      </c>
      <c r="Y21" s="7">
        <v>134</v>
      </c>
      <c r="Z21" s="7">
        <v>189</v>
      </c>
      <c r="AA21" s="7"/>
      <c r="AB21" s="7"/>
      <c r="AC21" s="7"/>
      <c r="AD21" s="7"/>
      <c r="AE21" s="7">
        <v>186</v>
      </c>
      <c r="AF21" s="7">
        <v>117</v>
      </c>
      <c r="AG21" s="7"/>
      <c r="AH21" s="7"/>
      <c r="AI21" s="6">
        <f>SUM(E21:N21)</f>
        <v>1301</v>
      </c>
      <c r="AJ21" s="6">
        <f>SUM(O21:X21)</f>
        <v>1550</v>
      </c>
      <c r="AK21" s="6">
        <f>SUM(Y21:AH21)</f>
        <v>626</v>
      </c>
      <c r="AL21" s="6">
        <f>SUM(AI21:AK21)</f>
        <v>3477</v>
      </c>
      <c r="AM21" s="6">
        <f>COUNT(E21:AH21)</f>
        <v>22</v>
      </c>
      <c r="AN21" s="8">
        <f>(AL21/AM21)</f>
        <v>158.04545454545453</v>
      </c>
    </row>
    <row r="22" spans="1:40" ht="12.75">
      <c r="A22" s="6">
        <v>19</v>
      </c>
      <c r="B22" s="7">
        <v>2094</v>
      </c>
      <c r="C22" s="10" t="s">
        <v>56</v>
      </c>
      <c r="D22" s="7" t="s">
        <v>34</v>
      </c>
      <c r="E22" s="7">
        <v>145</v>
      </c>
      <c r="F22" s="7">
        <v>143</v>
      </c>
      <c r="G22" s="7">
        <v>158</v>
      </c>
      <c r="H22" s="7">
        <v>154</v>
      </c>
      <c r="I22" s="7">
        <v>201</v>
      </c>
      <c r="J22" s="7">
        <v>147</v>
      </c>
      <c r="K22" s="7">
        <v>171</v>
      </c>
      <c r="L22" s="7">
        <v>154</v>
      </c>
      <c r="M22" s="7"/>
      <c r="N22" s="54"/>
      <c r="O22" s="54"/>
      <c r="P22" s="7"/>
      <c r="Q22" s="7"/>
      <c r="R22" s="7"/>
      <c r="S22" s="7"/>
      <c r="T22" s="7"/>
      <c r="U22" s="7"/>
      <c r="V22" s="7"/>
      <c r="W22" s="7"/>
      <c r="X22" s="7"/>
      <c r="Y22" s="7">
        <v>150</v>
      </c>
      <c r="Z22" s="7">
        <v>149</v>
      </c>
      <c r="AA22" s="7">
        <v>179</v>
      </c>
      <c r="AB22" s="7">
        <v>164</v>
      </c>
      <c r="AC22" s="7">
        <v>182</v>
      </c>
      <c r="AD22" s="7">
        <v>158</v>
      </c>
      <c r="AE22" s="7">
        <v>124</v>
      </c>
      <c r="AF22" s="7"/>
      <c r="AG22" s="7">
        <v>158</v>
      </c>
      <c r="AH22" s="7">
        <v>142</v>
      </c>
      <c r="AI22" s="6">
        <f>SUM(E22:N22)</f>
        <v>1273</v>
      </c>
      <c r="AJ22" s="6">
        <f>SUM(O22:X22)</f>
        <v>0</v>
      </c>
      <c r="AK22" s="6">
        <f>SUM(Y22:AH22)</f>
        <v>1406</v>
      </c>
      <c r="AL22" s="6">
        <f>SUM(AI22:AK22)</f>
        <v>2679</v>
      </c>
      <c r="AM22" s="6">
        <f>COUNT(E22:AH22)</f>
        <v>17</v>
      </c>
      <c r="AN22" s="8">
        <f>(AL22/AM22)</f>
        <v>157.58823529411765</v>
      </c>
    </row>
    <row r="23" spans="1:40" ht="12.75">
      <c r="A23" s="6">
        <v>20</v>
      </c>
      <c r="B23" s="7">
        <v>2676</v>
      </c>
      <c r="C23" s="7" t="s">
        <v>39</v>
      </c>
      <c r="D23" s="7" t="s">
        <v>30</v>
      </c>
      <c r="E23" s="7">
        <v>134</v>
      </c>
      <c r="F23" s="7">
        <v>125</v>
      </c>
      <c r="G23" s="7">
        <v>181</v>
      </c>
      <c r="H23" s="7">
        <v>177</v>
      </c>
      <c r="I23" s="7">
        <v>168</v>
      </c>
      <c r="J23" s="7">
        <v>139</v>
      </c>
      <c r="K23" s="7">
        <v>145</v>
      </c>
      <c r="L23" s="7">
        <v>166</v>
      </c>
      <c r="M23" s="7">
        <v>186</v>
      </c>
      <c r="N23" s="54">
        <v>158</v>
      </c>
      <c r="O23" s="54">
        <v>139</v>
      </c>
      <c r="P23" s="7">
        <v>159</v>
      </c>
      <c r="Q23" s="7">
        <v>129</v>
      </c>
      <c r="R23" s="7">
        <v>138</v>
      </c>
      <c r="S23" s="7">
        <v>178</v>
      </c>
      <c r="T23" s="7">
        <v>158</v>
      </c>
      <c r="U23" s="7">
        <v>176</v>
      </c>
      <c r="V23" s="7">
        <v>159</v>
      </c>
      <c r="W23" s="7">
        <v>119</v>
      </c>
      <c r="X23" s="7">
        <v>177</v>
      </c>
      <c r="Y23" s="7">
        <v>161</v>
      </c>
      <c r="Z23" s="7">
        <v>154</v>
      </c>
      <c r="AA23" s="7">
        <v>159</v>
      </c>
      <c r="AB23" s="7">
        <v>158</v>
      </c>
      <c r="AC23" s="7">
        <v>167</v>
      </c>
      <c r="AD23" s="7">
        <v>167</v>
      </c>
      <c r="AE23" s="7">
        <v>131</v>
      </c>
      <c r="AF23" s="7">
        <v>168</v>
      </c>
      <c r="AG23" s="7">
        <v>169</v>
      </c>
      <c r="AH23" s="7">
        <v>155</v>
      </c>
      <c r="AI23" s="6">
        <f>SUM(E23:N23)</f>
        <v>1579</v>
      </c>
      <c r="AJ23" s="6">
        <f>SUM(O23:X23)</f>
        <v>1532</v>
      </c>
      <c r="AK23" s="6">
        <f>SUM(Y23:AH23)</f>
        <v>1589</v>
      </c>
      <c r="AL23" s="6">
        <f>SUM(AI23:AK23)</f>
        <v>4700</v>
      </c>
      <c r="AM23" s="6">
        <f>COUNT(E23:AH23)</f>
        <v>30</v>
      </c>
      <c r="AN23" s="8">
        <f>(AL23/AM23)</f>
        <v>156.66666666666666</v>
      </c>
    </row>
    <row r="24" spans="1:40" ht="12.75">
      <c r="A24" s="6">
        <v>21</v>
      </c>
      <c r="B24" s="7">
        <v>1903</v>
      </c>
      <c r="C24" s="7" t="s">
        <v>61</v>
      </c>
      <c r="D24" s="7" t="s">
        <v>34</v>
      </c>
      <c r="E24" s="7"/>
      <c r="F24" s="7"/>
      <c r="G24" s="7"/>
      <c r="H24" s="7"/>
      <c r="I24" s="7"/>
      <c r="J24" s="7">
        <v>131</v>
      </c>
      <c r="K24" s="7">
        <v>191</v>
      </c>
      <c r="L24" s="7">
        <v>170</v>
      </c>
      <c r="M24" s="7">
        <v>129</v>
      </c>
      <c r="N24" s="54">
        <v>149</v>
      </c>
      <c r="O24" s="54"/>
      <c r="P24" s="7"/>
      <c r="Q24" s="7">
        <v>181</v>
      </c>
      <c r="R24" s="7">
        <v>143</v>
      </c>
      <c r="S24" s="7"/>
      <c r="T24" s="7"/>
      <c r="U24" s="7">
        <v>133</v>
      </c>
      <c r="V24" s="7">
        <v>154</v>
      </c>
      <c r="W24" s="7">
        <v>177</v>
      </c>
      <c r="X24" s="7">
        <v>141</v>
      </c>
      <c r="Y24" s="7"/>
      <c r="Z24" s="7"/>
      <c r="AA24" s="7">
        <v>179</v>
      </c>
      <c r="AB24" s="7">
        <v>168</v>
      </c>
      <c r="AC24" s="7"/>
      <c r="AD24" s="7">
        <v>169</v>
      </c>
      <c r="AE24" s="7">
        <v>136</v>
      </c>
      <c r="AF24" s="7"/>
      <c r="AG24" s="7"/>
      <c r="AH24" s="7">
        <v>148</v>
      </c>
      <c r="AI24" s="6">
        <f>SUM(E24:N24)</f>
        <v>770</v>
      </c>
      <c r="AJ24" s="6">
        <f>SUM(O24:X24)</f>
        <v>929</v>
      </c>
      <c r="AK24" s="6">
        <f>SUM(Y24:AH24)</f>
        <v>800</v>
      </c>
      <c r="AL24" s="6">
        <f>SUM(AI24:AK24)</f>
        <v>2499</v>
      </c>
      <c r="AM24" s="6">
        <f>COUNT(E24:AH24)</f>
        <v>16</v>
      </c>
      <c r="AN24" s="8">
        <f>(AL24/AM24)</f>
        <v>156.1875</v>
      </c>
    </row>
    <row r="25" spans="1:40" ht="12.75">
      <c r="A25" s="6">
        <v>22</v>
      </c>
      <c r="B25" s="7">
        <v>2990</v>
      </c>
      <c r="C25" s="7" t="s">
        <v>37</v>
      </c>
      <c r="D25" s="7" t="s">
        <v>30</v>
      </c>
      <c r="E25" s="7">
        <v>166</v>
      </c>
      <c r="F25" s="7">
        <v>136</v>
      </c>
      <c r="G25" s="7">
        <v>153</v>
      </c>
      <c r="H25" s="7">
        <v>169</v>
      </c>
      <c r="I25" s="7">
        <v>155</v>
      </c>
      <c r="J25" s="7">
        <v>145</v>
      </c>
      <c r="K25" s="7">
        <v>96</v>
      </c>
      <c r="L25" s="7">
        <v>202</v>
      </c>
      <c r="M25" s="7">
        <v>149</v>
      </c>
      <c r="N25" s="54">
        <v>189</v>
      </c>
      <c r="O25" s="54">
        <v>182</v>
      </c>
      <c r="P25" s="7">
        <v>173</v>
      </c>
      <c r="Q25" s="7">
        <v>157</v>
      </c>
      <c r="R25" s="7">
        <v>153</v>
      </c>
      <c r="S25" s="7">
        <v>164</v>
      </c>
      <c r="T25" s="7">
        <v>191</v>
      </c>
      <c r="U25" s="7">
        <v>163</v>
      </c>
      <c r="V25" s="7">
        <v>162</v>
      </c>
      <c r="W25" s="7">
        <v>154</v>
      </c>
      <c r="X25" s="7">
        <v>219</v>
      </c>
      <c r="Y25" s="7">
        <v>146</v>
      </c>
      <c r="Z25" s="7">
        <v>119</v>
      </c>
      <c r="AA25" s="7">
        <v>103</v>
      </c>
      <c r="AB25" s="7">
        <v>146</v>
      </c>
      <c r="AC25" s="7">
        <v>156</v>
      </c>
      <c r="AD25" s="7">
        <v>130</v>
      </c>
      <c r="AE25" s="7">
        <v>133</v>
      </c>
      <c r="AF25" s="7">
        <v>167</v>
      </c>
      <c r="AG25" s="7">
        <v>153</v>
      </c>
      <c r="AH25" s="7">
        <v>152</v>
      </c>
      <c r="AI25" s="6">
        <f>SUM(E25:N25)</f>
        <v>1560</v>
      </c>
      <c r="AJ25" s="6">
        <f>SUM(O25:X25)</f>
        <v>1718</v>
      </c>
      <c r="AK25" s="6">
        <f>SUM(Y25:AH25)</f>
        <v>1405</v>
      </c>
      <c r="AL25" s="6">
        <f>SUM(AI25:AK25)</f>
        <v>4683</v>
      </c>
      <c r="AM25" s="6">
        <f>COUNT(E25:AH25)</f>
        <v>30</v>
      </c>
      <c r="AN25" s="8">
        <f>(AL25/AM25)</f>
        <v>156.1</v>
      </c>
    </row>
    <row r="26" spans="1:40" ht="12.75">
      <c r="A26" s="6">
        <v>23</v>
      </c>
      <c r="B26" s="7">
        <v>2678</v>
      </c>
      <c r="C26" s="7" t="s">
        <v>38</v>
      </c>
      <c r="D26" s="10" t="s">
        <v>30</v>
      </c>
      <c r="E26" s="7">
        <v>169</v>
      </c>
      <c r="F26" s="7">
        <v>123</v>
      </c>
      <c r="G26" s="7">
        <v>145</v>
      </c>
      <c r="H26" s="7">
        <v>117</v>
      </c>
      <c r="I26" s="7">
        <v>161</v>
      </c>
      <c r="J26" s="7">
        <v>162</v>
      </c>
      <c r="K26" s="7">
        <v>157</v>
      </c>
      <c r="L26" s="7">
        <v>159</v>
      </c>
      <c r="M26" s="7">
        <v>157</v>
      </c>
      <c r="N26" s="54">
        <v>136</v>
      </c>
      <c r="O26" s="54">
        <v>157</v>
      </c>
      <c r="P26" s="7">
        <v>126</v>
      </c>
      <c r="Q26" s="7">
        <v>168</v>
      </c>
      <c r="R26" s="7">
        <v>150</v>
      </c>
      <c r="S26" s="7">
        <v>211</v>
      </c>
      <c r="T26" s="7">
        <v>141</v>
      </c>
      <c r="U26" s="7">
        <v>145</v>
      </c>
      <c r="V26" s="7">
        <v>149</v>
      </c>
      <c r="W26" s="7">
        <v>148</v>
      </c>
      <c r="X26" s="7">
        <v>185</v>
      </c>
      <c r="Y26" s="7">
        <v>162</v>
      </c>
      <c r="Z26" s="7">
        <v>152</v>
      </c>
      <c r="AA26" s="7">
        <v>147</v>
      </c>
      <c r="AB26" s="7">
        <v>156</v>
      </c>
      <c r="AC26" s="7">
        <v>178</v>
      </c>
      <c r="AD26" s="7">
        <v>170</v>
      </c>
      <c r="AE26" s="7">
        <v>168</v>
      </c>
      <c r="AF26" s="7">
        <v>152</v>
      </c>
      <c r="AG26" s="7">
        <v>138</v>
      </c>
      <c r="AH26" s="7">
        <v>173</v>
      </c>
      <c r="AI26" s="6">
        <f>SUM(E26:N26)</f>
        <v>1486</v>
      </c>
      <c r="AJ26" s="6">
        <f>SUM(O26:X26)</f>
        <v>1580</v>
      </c>
      <c r="AK26" s="6">
        <f>SUM(Y26:AH26)</f>
        <v>1596</v>
      </c>
      <c r="AL26" s="6">
        <f>SUM(AI26:AK26)</f>
        <v>4662</v>
      </c>
      <c r="AM26" s="6">
        <f>COUNT(E26:AH26)</f>
        <v>30</v>
      </c>
      <c r="AN26" s="8">
        <f>(AL26/AM26)</f>
        <v>155.4</v>
      </c>
    </row>
    <row r="27" spans="1:40" ht="12.75">
      <c r="A27" s="6">
        <v>24</v>
      </c>
      <c r="B27" s="7">
        <v>3317</v>
      </c>
      <c r="C27" s="7" t="s">
        <v>47</v>
      </c>
      <c r="D27" s="7" t="s">
        <v>32</v>
      </c>
      <c r="E27" s="7"/>
      <c r="F27" s="7"/>
      <c r="G27" s="7">
        <v>165</v>
      </c>
      <c r="H27" s="7">
        <v>167</v>
      </c>
      <c r="I27" s="7">
        <v>159</v>
      </c>
      <c r="J27" s="7">
        <v>160</v>
      </c>
      <c r="K27" s="7">
        <v>128</v>
      </c>
      <c r="L27" s="7">
        <v>151</v>
      </c>
      <c r="M27" s="7">
        <v>137</v>
      </c>
      <c r="N27" s="54">
        <v>130</v>
      </c>
      <c r="O27" s="54"/>
      <c r="P27" s="7"/>
      <c r="Q27" s="7">
        <v>167</v>
      </c>
      <c r="R27" s="7">
        <v>135</v>
      </c>
      <c r="S27" s="7">
        <v>155</v>
      </c>
      <c r="T27" s="7">
        <v>194</v>
      </c>
      <c r="U27" s="7"/>
      <c r="V27" s="7"/>
      <c r="W27" s="7">
        <v>157</v>
      </c>
      <c r="X27" s="7">
        <v>147</v>
      </c>
      <c r="Y27" s="7"/>
      <c r="Z27" s="7"/>
      <c r="AA27" s="7"/>
      <c r="AB27" s="7"/>
      <c r="AC27" s="7">
        <v>126</v>
      </c>
      <c r="AD27" s="7">
        <v>125</v>
      </c>
      <c r="AE27" s="7"/>
      <c r="AF27" s="7"/>
      <c r="AG27" s="7">
        <v>197</v>
      </c>
      <c r="AH27" s="7">
        <v>148</v>
      </c>
      <c r="AI27" s="6">
        <f>SUM(E27:N27)</f>
        <v>1197</v>
      </c>
      <c r="AJ27" s="6">
        <f>SUM(O27:X27)</f>
        <v>955</v>
      </c>
      <c r="AK27" s="6">
        <f>SUM(Y27:AH27)</f>
        <v>596</v>
      </c>
      <c r="AL27" s="6">
        <f>SUM(AI27:AK27)</f>
        <v>2748</v>
      </c>
      <c r="AM27" s="6">
        <f>COUNT(E27:AH27)</f>
        <v>18</v>
      </c>
      <c r="AN27" s="8">
        <f>(AL27/AM27)</f>
        <v>152.66666666666666</v>
      </c>
    </row>
    <row r="28" spans="1:40" ht="12.75">
      <c r="A28" s="6">
        <v>25</v>
      </c>
      <c r="B28" s="7">
        <v>3117</v>
      </c>
      <c r="C28" s="7" t="s">
        <v>50</v>
      </c>
      <c r="D28" s="7" t="s">
        <v>32</v>
      </c>
      <c r="E28" s="7">
        <v>132</v>
      </c>
      <c r="F28" s="7">
        <v>158</v>
      </c>
      <c r="G28" s="7">
        <v>146</v>
      </c>
      <c r="H28" s="7">
        <v>170</v>
      </c>
      <c r="I28" s="7">
        <v>145</v>
      </c>
      <c r="J28" s="7">
        <v>167</v>
      </c>
      <c r="K28" s="7"/>
      <c r="L28" s="7"/>
      <c r="M28" s="7">
        <v>180</v>
      </c>
      <c r="N28" s="54">
        <v>159</v>
      </c>
      <c r="O28" s="54">
        <v>154</v>
      </c>
      <c r="P28" s="7">
        <v>145</v>
      </c>
      <c r="Q28" s="7"/>
      <c r="R28" s="7"/>
      <c r="S28" s="7">
        <v>166</v>
      </c>
      <c r="T28" s="7">
        <v>135</v>
      </c>
      <c r="U28" s="7">
        <v>159</v>
      </c>
      <c r="V28" s="7">
        <v>128</v>
      </c>
      <c r="W28" s="7">
        <v>154</v>
      </c>
      <c r="X28" s="7">
        <v>142</v>
      </c>
      <c r="Y28" s="7">
        <v>161</v>
      </c>
      <c r="Z28" s="7">
        <v>159</v>
      </c>
      <c r="AA28" s="7">
        <v>167</v>
      </c>
      <c r="AB28" s="7">
        <v>142</v>
      </c>
      <c r="AC28" s="7">
        <v>181</v>
      </c>
      <c r="AD28" s="7">
        <v>143</v>
      </c>
      <c r="AE28" s="7"/>
      <c r="AF28" s="7"/>
      <c r="AG28" s="7">
        <v>146</v>
      </c>
      <c r="AH28" s="7">
        <v>125</v>
      </c>
      <c r="AI28" s="6">
        <f>SUM(E28:N28)</f>
        <v>1257</v>
      </c>
      <c r="AJ28" s="6">
        <f>SUM(O28:X28)</f>
        <v>1183</v>
      </c>
      <c r="AK28" s="6">
        <f>SUM(Y28:AH28)</f>
        <v>1224</v>
      </c>
      <c r="AL28" s="6">
        <f>SUM(AI28:AK28)</f>
        <v>3664</v>
      </c>
      <c r="AM28" s="6">
        <f>COUNT(E28:AH28)</f>
        <v>24</v>
      </c>
      <c r="AN28" s="8">
        <f>(AL28/AM28)</f>
        <v>152.66666666666666</v>
      </c>
    </row>
    <row r="29" spans="1:40" ht="12.75">
      <c r="A29" s="6">
        <v>26</v>
      </c>
      <c r="B29" s="7">
        <v>2452</v>
      </c>
      <c r="C29" s="7" t="s">
        <v>36</v>
      </c>
      <c r="D29" s="7" t="s">
        <v>30</v>
      </c>
      <c r="E29" s="7">
        <v>122</v>
      </c>
      <c r="F29" s="7">
        <v>142</v>
      </c>
      <c r="G29" s="7">
        <v>182</v>
      </c>
      <c r="H29" s="7">
        <v>122</v>
      </c>
      <c r="I29" s="7">
        <v>196</v>
      </c>
      <c r="J29" s="7">
        <v>116</v>
      </c>
      <c r="K29" s="7">
        <v>133</v>
      </c>
      <c r="L29" s="7">
        <v>186</v>
      </c>
      <c r="M29" s="7">
        <v>138</v>
      </c>
      <c r="N29" s="54">
        <v>154</v>
      </c>
      <c r="O29" s="54">
        <v>143</v>
      </c>
      <c r="P29" s="7">
        <v>139</v>
      </c>
      <c r="Q29" s="7">
        <v>138</v>
      </c>
      <c r="R29" s="7">
        <v>143</v>
      </c>
      <c r="S29" s="7">
        <v>146</v>
      </c>
      <c r="T29" s="7">
        <v>132</v>
      </c>
      <c r="U29" s="7">
        <v>145</v>
      </c>
      <c r="V29" s="7">
        <v>184</v>
      </c>
      <c r="W29" s="7">
        <v>120</v>
      </c>
      <c r="X29" s="7">
        <v>159</v>
      </c>
      <c r="Y29" s="7">
        <v>157</v>
      </c>
      <c r="Z29" s="7">
        <v>133</v>
      </c>
      <c r="AA29" s="7">
        <v>144</v>
      </c>
      <c r="AB29" s="7">
        <v>169</v>
      </c>
      <c r="AC29" s="7">
        <v>133</v>
      </c>
      <c r="AD29" s="7">
        <v>147</v>
      </c>
      <c r="AE29" s="7">
        <v>109</v>
      </c>
      <c r="AF29" s="7">
        <v>149</v>
      </c>
      <c r="AG29" s="7">
        <v>141</v>
      </c>
      <c r="AH29" s="7">
        <v>147</v>
      </c>
      <c r="AI29" s="6">
        <f>SUM(E29:N29)</f>
        <v>1491</v>
      </c>
      <c r="AJ29" s="6">
        <f>SUM(O29:X29)</f>
        <v>1449</v>
      </c>
      <c r="AK29" s="6">
        <f>SUM(Y29:AH29)</f>
        <v>1429</v>
      </c>
      <c r="AL29" s="6">
        <f>SUM(AI29:AK29)</f>
        <v>4369</v>
      </c>
      <c r="AM29" s="6">
        <f>COUNT(E29:AH29)</f>
        <v>30</v>
      </c>
      <c r="AN29" s="8">
        <f>(AL29/AM29)</f>
        <v>145.63333333333333</v>
      </c>
    </row>
    <row r="30" spans="1:40" ht="12.75">
      <c r="A30" s="6">
        <v>27</v>
      </c>
      <c r="B30" s="10">
        <v>3395</v>
      </c>
      <c r="C30" s="10" t="s">
        <v>60</v>
      </c>
      <c r="D30" s="10" t="s">
        <v>34</v>
      </c>
      <c r="E30" s="7">
        <v>135</v>
      </c>
      <c r="F30" s="7">
        <v>128</v>
      </c>
      <c r="G30" s="7"/>
      <c r="H30" s="7"/>
      <c r="I30" s="7">
        <v>104</v>
      </c>
      <c r="J30" s="7"/>
      <c r="K30" s="7"/>
      <c r="L30" s="7"/>
      <c r="M30" s="7">
        <v>133</v>
      </c>
      <c r="N30" s="54">
        <v>159</v>
      </c>
      <c r="O30" s="54">
        <v>147</v>
      </c>
      <c r="P30" s="7">
        <v>132</v>
      </c>
      <c r="Q30" s="7"/>
      <c r="R30" s="7"/>
      <c r="S30" s="7">
        <v>149</v>
      </c>
      <c r="T30" s="7">
        <v>132</v>
      </c>
      <c r="U30" s="7"/>
      <c r="V30" s="7"/>
      <c r="W30" s="7"/>
      <c r="X30" s="7">
        <v>198</v>
      </c>
      <c r="Y30" s="7">
        <v>112</v>
      </c>
      <c r="Z30" s="7">
        <v>120</v>
      </c>
      <c r="AA30" s="7"/>
      <c r="AB30" s="7"/>
      <c r="AC30" s="7">
        <v>155</v>
      </c>
      <c r="AD30" s="7">
        <v>169</v>
      </c>
      <c r="AE30" s="7">
        <v>145</v>
      </c>
      <c r="AF30" s="7">
        <v>125</v>
      </c>
      <c r="AG30" s="7"/>
      <c r="AH30" s="7"/>
      <c r="AI30" s="6">
        <f>SUM(E30:N30)</f>
        <v>659</v>
      </c>
      <c r="AJ30" s="6">
        <f>SUM(O30:X30)</f>
        <v>758</v>
      </c>
      <c r="AK30" s="6">
        <f>SUM(Y30:AH30)</f>
        <v>826</v>
      </c>
      <c r="AL30" s="6">
        <f>SUM(AI30:AK30)</f>
        <v>2243</v>
      </c>
      <c r="AM30" s="6">
        <f>COUNT(E30:AH30)</f>
        <v>16</v>
      </c>
      <c r="AN30" s="8">
        <f>(AL30/AM30)</f>
        <v>140.1875</v>
      </c>
    </row>
    <row r="31" spans="1:40" ht="12.75">
      <c r="A31" s="6">
        <v>28</v>
      </c>
      <c r="B31" s="7">
        <v>3451</v>
      </c>
      <c r="C31" s="7" t="s">
        <v>62</v>
      </c>
      <c r="D31" s="10" t="s">
        <v>34</v>
      </c>
      <c r="E31" s="7"/>
      <c r="F31" s="7"/>
      <c r="G31" s="7"/>
      <c r="H31" s="7"/>
      <c r="I31" s="7"/>
      <c r="J31" s="7"/>
      <c r="K31" s="7"/>
      <c r="L31" s="7"/>
      <c r="M31" s="7"/>
      <c r="N31" s="54"/>
      <c r="O31" s="54">
        <v>120</v>
      </c>
      <c r="P31" s="7">
        <v>151</v>
      </c>
      <c r="Q31" s="7"/>
      <c r="R31" s="7"/>
      <c r="S31" s="7"/>
      <c r="T31" s="7"/>
      <c r="U31" s="7">
        <v>167</v>
      </c>
      <c r="V31" s="7">
        <v>130</v>
      </c>
      <c r="W31" s="7">
        <v>116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>SUM(E31:N31)</f>
        <v>0</v>
      </c>
      <c r="AJ31" s="6">
        <f>SUM(O31:X31)</f>
        <v>684</v>
      </c>
      <c r="AK31" s="6">
        <f>SUM(Y31:AH31)</f>
        <v>0</v>
      </c>
      <c r="AL31" s="6">
        <f>SUM(AI31:AK31)</f>
        <v>684</v>
      </c>
      <c r="AM31" s="6">
        <f>COUNT(E31:AH31)</f>
        <v>5</v>
      </c>
      <c r="AN31" s="8">
        <f>(AL31/AM31)</f>
        <v>136.8</v>
      </c>
    </row>
    <row r="32" spans="1:40" ht="12.75" hidden="1">
      <c r="A32" s="6">
        <v>29</v>
      </c>
      <c r="B32" s="7"/>
      <c r="C32" s="7"/>
      <c r="D32" s="7"/>
      <c r="E32" s="10"/>
      <c r="F32" s="10"/>
      <c r="G32" s="10"/>
      <c r="H32" s="10"/>
      <c r="I32" s="10"/>
      <c r="J32" s="10"/>
      <c r="K32" s="10"/>
      <c r="L32" s="10"/>
      <c r="M32" s="10"/>
      <c r="N32" s="54"/>
      <c r="O32" s="5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6">
        <f>SUM(E32:N32)</f>
        <v>0</v>
      </c>
      <c r="AJ32" s="6">
        <f>SUM(O32:X32)</f>
        <v>0</v>
      </c>
      <c r="AK32" s="6">
        <f>SUM(Y32:AH32)</f>
        <v>0</v>
      </c>
      <c r="AL32" s="6">
        <f>SUM(AI32:AK32)</f>
        <v>0</v>
      </c>
      <c r="AM32" s="6">
        <f>COUNT(E32:AH32)</f>
        <v>0</v>
      </c>
      <c r="AN32" s="8" t="e">
        <f>(AL32/AM32)</f>
        <v>#DIV/0!</v>
      </c>
    </row>
    <row r="33" spans="1:40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4"/>
      <c r="O33" s="5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>SUM(E33:N33)</f>
        <v>0</v>
      </c>
      <c r="AJ33" s="6">
        <f>SUM(O33:X33)</f>
        <v>0</v>
      </c>
      <c r="AK33" s="6">
        <f>SUM(Y33:AH33)</f>
        <v>0</v>
      </c>
      <c r="AL33" s="6">
        <f>SUM(AI33:AK33)</f>
        <v>0</v>
      </c>
      <c r="AM33" s="6">
        <f>COUNT(E33:AH33)</f>
        <v>0</v>
      </c>
      <c r="AN33" s="8" t="e">
        <f>(AL33/AM33)</f>
        <v>#DIV/0!</v>
      </c>
    </row>
    <row r="34" spans="1:40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54"/>
      <c r="O34" s="5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>SUM(E34:N34)</f>
        <v>0</v>
      </c>
      <c r="AJ34" s="6">
        <f>SUM(O34:X34)</f>
        <v>0</v>
      </c>
      <c r="AK34" s="6">
        <f>SUM(Y34:AH34)</f>
        <v>0</v>
      </c>
      <c r="AL34" s="6">
        <f>SUM(AI34:AK34)</f>
        <v>0</v>
      </c>
      <c r="AM34" s="6">
        <f>COUNT(E34:AH34)</f>
        <v>0</v>
      </c>
      <c r="AN34" s="8" t="e">
        <f>(AL34/AM34)</f>
        <v>#DIV/0!</v>
      </c>
    </row>
    <row r="35" spans="1:40" s="11" customFormat="1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4"/>
      <c r="O35" s="5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0</v>
      </c>
      <c r="AJ35" s="6">
        <f>SUM(O35:X35)</f>
        <v>0</v>
      </c>
      <c r="AK35" s="6">
        <f>SUM(Y35:AH35)</f>
        <v>0</v>
      </c>
      <c r="AL35" s="6">
        <f>SUM(AI35:AK35)</f>
        <v>0</v>
      </c>
      <c r="AM35" s="6">
        <f>COUNT(E35:AH35)</f>
        <v>0</v>
      </c>
      <c r="AN35" s="8" t="e">
        <f>(AL35/AM35)</f>
        <v>#DIV/0!</v>
      </c>
    </row>
    <row r="36" spans="1:40" s="11" customFormat="1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54"/>
      <c r="O36" s="5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0</v>
      </c>
      <c r="AJ36" s="6">
        <f>SUM(O36:X36)</f>
        <v>0</v>
      </c>
      <c r="AK36" s="6">
        <f>SUM(Y36:AH36)</f>
        <v>0</v>
      </c>
      <c r="AL36" s="6">
        <f>SUM(AI36:AK36)</f>
        <v>0</v>
      </c>
      <c r="AM36" s="6">
        <f>COUNT(E36:AH36)</f>
        <v>0</v>
      </c>
      <c r="AN36" s="8" t="e">
        <f>(AL36/AM36)</f>
        <v>#DIV/0!</v>
      </c>
    </row>
    <row r="37" spans="1:40" s="11" customFormat="1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4"/>
      <c r="O37" s="5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0</v>
      </c>
      <c r="AJ37" s="6">
        <f>SUM(O37:X37)</f>
        <v>0</v>
      </c>
      <c r="AK37" s="6">
        <f>SUM(Y37:AH37)</f>
        <v>0</v>
      </c>
      <c r="AL37" s="6">
        <f>SUM(AI37:AK37)</f>
        <v>0</v>
      </c>
      <c r="AM37" s="6">
        <f>COUNT(E37:AH37)</f>
        <v>0</v>
      </c>
      <c r="AN37" s="8" t="e">
        <f>(AL37/AM37)</f>
        <v>#DIV/0!</v>
      </c>
    </row>
    <row r="38" spans="1:40" s="11" customFormat="1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4"/>
      <c r="O38" s="5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0</v>
      </c>
      <c r="AJ38" s="6">
        <f>SUM(O38:X38)</f>
        <v>0</v>
      </c>
      <c r="AK38" s="6">
        <f>SUM(Y38:AH38)</f>
        <v>0</v>
      </c>
      <c r="AL38" s="6">
        <f>SUM(AI38:AK38)</f>
        <v>0</v>
      </c>
      <c r="AM38" s="6">
        <f>COUNT(E38:AH38)</f>
        <v>0</v>
      </c>
      <c r="AN38" s="8" t="e">
        <f>(AL38/AM38)</f>
        <v>#DIV/0!</v>
      </c>
    </row>
    <row r="39" spans="14:40" ht="12.75">
      <c r="N39" s="9"/>
      <c r="AJ39" s="12"/>
      <c r="AK39" s="12"/>
      <c r="AL39" s="12"/>
      <c r="AM39" s="12"/>
      <c r="AN39" s="13"/>
    </row>
    <row r="40" spans="14:40" ht="12.75">
      <c r="N40" s="9"/>
      <c r="AJ40" s="12"/>
      <c r="AK40" s="12"/>
      <c r="AL40" s="12"/>
      <c r="AM40" s="12"/>
      <c r="AN40" s="13"/>
    </row>
    <row r="41" spans="14:40" ht="12.75">
      <c r="N41" s="9"/>
      <c r="AJ41" s="12"/>
      <c r="AK41" s="12"/>
      <c r="AL41" s="12"/>
      <c r="AM41" s="12"/>
      <c r="AN41" s="13"/>
    </row>
    <row r="42" spans="14:40" ht="12.75">
      <c r="N42" s="9"/>
      <c r="AJ42" s="12"/>
      <c r="AK42" s="12"/>
      <c r="AL42" s="12"/>
      <c r="AM42" s="12"/>
      <c r="AN42" s="13"/>
    </row>
    <row r="43" spans="14:40" ht="12.75">
      <c r="N43" s="9"/>
      <c r="AJ43" s="12"/>
      <c r="AK43" s="12"/>
      <c r="AL43" s="12"/>
      <c r="AM43" s="12"/>
      <c r="AN43" s="13"/>
    </row>
    <row r="44" spans="14:40" ht="12.75">
      <c r="N44" s="9"/>
      <c r="AJ44" s="12"/>
      <c r="AK44" s="12"/>
      <c r="AL44" s="12"/>
      <c r="AM44" s="12"/>
      <c r="AN44" s="13"/>
    </row>
    <row r="45" spans="14:40" ht="12.75">
      <c r="N45" s="9"/>
      <c r="AJ45" s="12"/>
      <c r="AK45" s="12"/>
      <c r="AL45" s="12"/>
      <c r="AM45" s="12"/>
      <c r="AN45" s="13"/>
    </row>
    <row r="46" spans="14:40" ht="12.75">
      <c r="N46" s="9"/>
      <c r="AJ46" s="12"/>
      <c r="AK46" s="12"/>
      <c r="AL46" s="12"/>
      <c r="AM46" s="12"/>
      <c r="AN46" s="13"/>
    </row>
    <row r="47" spans="14:40" ht="12.75">
      <c r="N47" s="9"/>
      <c r="AJ47" s="12"/>
      <c r="AK47" s="12"/>
      <c r="AL47" s="12"/>
      <c r="AM47" s="12"/>
      <c r="AN47" s="13"/>
    </row>
    <row r="48" spans="14:40" ht="12.75">
      <c r="N48" s="9"/>
      <c r="AJ48" s="12"/>
      <c r="AK48" s="12"/>
      <c r="AL48" s="12"/>
      <c r="AM48" s="12"/>
      <c r="AN48" s="13"/>
    </row>
    <row r="49" spans="14:40" ht="12.75">
      <c r="N49" s="9"/>
      <c r="AJ49" s="12"/>
      <c r="AK49" s="12"/>
      <c r="AL49" s="12"/>
      <c r="AM49" s="12"/>
      <c r="AN49" s="13"/>
    </row>
    <row r="50" spans="14:40" ht="12.75">
      <c r="N50" s="9"/>
      <c r="AJ50" s="12"/>
      <c r="AK50" s="12"/>
      <c r="AL50" s="12"/>
      <c r="AM50" s="12"/>
      <c r="AN50" s="13"/>
    </row>
    <row r="51" spans="14:40" ht="12.75">
      <c r="N51" s="9"/>
      <c r="AJ51" s="12"/>
      <c r="AK51" s="12"/>
      <c r="AL51" s="12"/>
      <c r="AM51" s="12"/>
      <c r="AN51" s="13"/>
    </row>
    <row r="52" spans="14:40" ht="12.75">
      <c r="N52" s="9"/>
      <c r="AJ52" s="12"/>
      <c r="AK52" s="12"/>
      <c r="AL52" s="12"/>
      <c r="AM52" s="12"/>
      <c r="AN52" s="13"/>
    </row>
    <row r="53" spans="14:40" ht="12.75">
      <c r="N53" s="9"/>
      <c r="AJ53" s="12"/>
      <c r="AK53" s="12"/>
      <c r="AL53" s="12"/>
      <c r="AM53" s="12"/>
      <c r="AN53" s="13"/>
    </row>
    <row r="54" spans="14:40" ht="12.75">
      <c r="N54" s="9"/>
      <c r="AJ54" s="12"/>
      <c r="AK54" s="12"/>
      <c r="AL54" s="12"/>
      <c r="AM54" s="12"/>
      <c r="AN54" s="13"/>
    </row>
    <row r="55" spans="14:40" ht="12.75">
      <c r="N55" s="9"/>
      <c r="AJ55" s="12"/>
      <c r="AK55" s="12"/>
      <c r="AL55" s="12"/>
      <c r="AM55" s="12"/>
      <c r="AN55" s="13"/>
    </row>
    <row r="56" spans="14:40" ht="12.75">
      <c r="N56" s="9"/>
      <c r="AJ56" s="12"/>
      <c r="AK56" s="12"/>
      <c r="AL56" s="12"/>
      <c r="AM56" s="12"/>
      <c r="AN56" s="13"/>
    </row>
    <row r="57" spans="14:40" ht="12.75">
      <c r="N57" s="9"/>
      <c r="AJ57" s="12"/>
      <c r="AK57" s="12"/>
      <c r="AL57" s="12"/>
      <c r="AM57" s="12"/>
      <c r="AN57" s="13"/>
    </row>
    <row r="58" spans="14:40" ht="12.75">
      <c r="N58" s="9"/>
      <c r="AJ58" s="12"/>
      <c r="AK58" s="12"/>
      <c r="AL58" s="12"/>
      <c r="AM58" s="12"/>
      <c r="AN58" s="13"/>
    </row>
    <row r="59" spans="14:40" ht="12.75">
      <c r="N59" s="9"/>
      <c r="AJ59" s="12"/>
      <c r="AK59" s="12"/>
      <c r="AL59" s="12"/>
      <c r="AM59" s="12"/>
      <c r="AN59" s="13"/>
    </row>
    <row r="60" spans="14:40" ht="12.75">
      <c r="N60" s="9"/>
      <c r="AJ60" s="12"/>
      <c r="AK60" s="12"/>
      <c r="AL60" s="12"/>
      <c r="AM60" s="12"/>
      <c r="AN60" s="13"/>
    </row>
    <row r="61" spans="14:40" ht="12.75">
      <c r="N61" s="9"/>
      <c r="AJ61" s="12"/>
      <c r="AK61" s="12"/>
      <c r="AL61" s="12"/>
      <c r="AM61" s="12"/>
      <c r="AN61" s="13"/>
    </row>
    <row r="62" spans="14:40" ht="12.75">
      <c r="N62" s="9"/>
      <c r="AJ62" s="12"/>
      <c r="AK62" s="12"/>
      <c r="AL62" s="12"/>
      <c r="AM62" s="12"/>
      <c r="AN62" s="13"/>
    </row>
    <row r="63" spans="14:40" ht="12.75">
      <c r="N63" s="9"/>
      <c r="AJ63" s="12"/>
      <c r="AK63" s="12"/>
      <c r="AL63" s="12"/>
      <c r="AM63" s="12"/>
      <c r="AN63" s="13"/>
    </row>
    <row r="64" spans="14:40" ht="12.75">
      <c r="N64" s="9"/>
      <c r="AJ64" s="12"/>
      <c r="AK64" s="12"/>
      <c r="AL64" s="12"/>
      <c r="AM64" s="12"/>
      <c r="AN64" s="13"/>
    </row>
    <row r="65" spans="1:40" ht="12.75">
      <c r="A65" s="14"/>
      <c r="B65" s="15"/>
      <c r="N65" s="9"/>
      <c r="AJ65" s="12"/>
      <c r="AK65" s="12"/>
      <c r="AL65" s="12"/>
      <c r="AM65" s="12"/>
      <c r="AN65" s="13"/>
    </row>
    <row r="66" spans="1:40" ht="12.75">
      <c r="A66" s="14"/>
      <c r="B66" s="15"/>
      <c r="N66" s="9"/>
      <c r="AJ66" s="12"/>
      <c r="AK66" s="12"/>
      <c r="AL66" s="12"/>
      <c r="AM66" s="12"/>
      <c r="AN66" s="13"/>
    </row>
    <row r="67" spans="1:40" ht="12.75">
      <c r="A67" s="14"/>
      <c r="B67" s="15"/>
      <c r="N67" s="9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40" ht="12.75">
      <c r="AI75" s="12"/>
      <c r="AJ75" s="12"/>
      <c r="AK75" s="12"/>
      <c r="AL75" s="12"/>
      <c r="AM75" s="12"/>
      <c r="AN75" s="13"/>
    </row>
    <row r="76" spans="35:39" ht="12.75">
      <c r="AI76" s="12"/>
      <c r="AJ76" s="12"/>
      <c r="AK76" s="12"/>
      <c r="AL76" s="12"/>
      <c r="AM76" s="12"/>
    </row>
    <row r="77" ht="12.75">
      <c r="AM77" s="12"/>
    </row>
    <row r="78" ht="12.75">
      <c r="AM78" s="12"/>
    </row>
    <row r="79" ht="12.75">
      <c r="AM79" s="12"/>
    </row>
  </sheetData>
  <sheetProtection/>
  <conditionalFormatting sqref="E10">
    <cfRule type="cellIs" priority="6" dxfId="5" operator="greaterThan" stopIfTrue="1">
      <formula>199</formula>
    </cfRule>
  </conditionalFormatting>
  <conditionalFormatting sqref="E4:AH38">
    <cfRule type="cellIs" priority="5" dxfId="6" operator="greaterThan" stopIfTrue="1">
      <formula>199</formula>
    </cfRule>
  </conditionalFormatting>
  <conditionalFormatting sqref="AN4:AN38">
    <cfRule type="cellIs" priority="2" dxfId="6" operator="greaterThan" stopIfTrue="1">
      <formula>199.99</formula>
    </cfRule>
    <cfRule type="cellIs" priority="3" dxfId="6" operator="greaterThan" stopIfTrue="1">
      <formula>"199.99"</formula>
    </cfRule>
  </conditionalFormatting>
  <conditionalFormatting sqref="P1:P65536">
    <cfRule type="cellIs" priority="1" dxfId="6" operator="greaterThan" stopIfTrue="1">
      <formula>199.99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2016-2017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2017-02-13T10:52:43Z</cp:lastPrinted>
  <dcterms:created xsi:type="dcterms:W3CDTF">1999-10-03T14:06:37Z</dcterms:created>
  <dcterms:modified xsi:type="dcterms:W3CDTF">2017-02-13T19:02:51Z</dcterms:modified>
  <cp:category/>
  <cp:version/>
  <cp:contentType/>
  <cp:contentStatus/>
</cp:coreProperties>
</file>